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ngenharia\Documentos\Contratos\2022\0000491-2022 Manutenções Ag. Capital das Praias\Documentos contratação\"/>
    </mc:Choice>
  </mc:AlternateContent>
  <bookViews>
    <workbookView xWindow="-120" yWindow="-120" windowWidth="21840" windowHeight="13140" tabRatio="500"/>
  </bookViews>
  <sheets>
    <sheet name="Planilha de Orçamento" sheetId="1" r:id="rId1"/>
    <sheet name="Cronograma" sheetId="3" r:id="rId2"/>
    <sheet name="BDI" sheetId="2" r:id="rId3"/>
  </sheets>
  <definedNames>
    <definedName name="_xlnm.Print_Area" localSheetId="2">BDI!$A$1:$I$33</definedName>
    <definedName name="_xlnm.Print_Area" localSheetId="1">Cronograma!$A$1:$G$43</definedName>
    <definedName name="_xlnm.Print_Area" localSheetId="0">'Planilha de Orçamento'!$A$1:$G$121</definedName>
    <definedName name="_xlnm.Print_Titles" localSheetId="0">'Planilha de Orçamento'!$13:$14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5" i="1" l="1"/>
  <c r="G72" i="1"/>
  <c r="G71" i="1"/>
  <c r="G70" i="1"/>
  <c r="G69" i="1"/>
  <c r="G67" i="1"/>
  <c r="G66" i="1"/>
  <c r="G65" i="1"/>
  <c r="G63" i="1"/>
  <c r="G62" i="1"/>
  <c r="G60" i="1"/>
  <c r="G59" i="1"/>
  <c r="G58" i="1"/>
  <c r="G57" i="1"/>
  <c r="G56" i="1"/>
  <c r="G54" i="1"/>
  <c r="G53" i="1"/>
  <c r="G51" i="1"/>
  <c r="G50" i="1"/>
  <c r="G49" i="1"/>
  <c r="G47" i="1"/>
  <c r="G46" i="1"/>
  <c r="G45" i="1"/>
  <c r="G44" i="1"/>
  <c r="G43" i="1"/>
  <c r="H42" i="1" l="1"/>
  <c r="G30" i="1" l="1"/>
  <c r="G27" i="1"/>
  <c r="G28" i="1"/>
  <c r="G29" i="1"/>
  <c r="G3" i="3" l="1"/>
  <c r="F119" i="1"/>
  <c r="E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7" i="1"/>
  <c r="G96" i="1"/>
  <c r="G95" i="1"/>
  <c r="G85" i="1"/>
  <c r="G84" i="1"/>
  <c r="F78" i="1"/>
  <c r="E78" i="1"/>
  <c r="G77" i="1"/>
  <c r="G76" i="1"/>
  <c r="G74" i="1"/>
  <c r="H73" i="1" s="1"/>
  <c r="C27" i="3" s="1"/>
  <c r="G41" i="1"/>
  <c r="G40" i="1"/>
  <c r="G39" i="1"/>
  <c r="G37" i="1"/>
  <c r="G36" i="1"/>
  <c r="G35" i="1"/>
  <c r="G33" i="1"/>
  <c r="G32" i="1"/>
  <c r="G31" i="1"/>
  <c r="G26" i="1"/>
  <c r="G24" i="1"/>
  <c r="G23" i="1"/>
  <c r="G22" i="1"/>
  <c r="G20" i="1"/>
  <c r="G19" i="1"/>
  <c r="G18" i="1"/>
  <c r="G17" i="1"/>
  <c r="G2" i="3"/>
  <c r="H105" i="1" l="1"/>
  <c r="C37" i="3" s="1"/>
  <c r="H113" i="1"/>
  <c r="C39" i="3" s="1"/>
  <c r="E92" i="1"/>
  <c r="G119" i="1"/>
  <c r="H94" i="1"/>
  <c r="F92" i="1"/>
  <c r="H75" i="1"/>
  <c r="C29" i="3" s="1"/>
  <c r="G86" i="1"/>
  <c r="G90" i="1"/>
  <c r="H38" i="1"/>
  <c r="C23" i="3" s="1"/>
  <c r="C25" i="3"/>
  <c r="G82" i="1"/>
  <c r="G91" i="1"/>
  <c r="H25" i="1"/>
  <c r="C19" i="3" s="1"/>
  <c r="H34" i="1"/>
  <c r="C21" i="3" s="1"/>
  <c r="G87" i="1"/>
  <c r="G89" i="1"/>
  <c r="H16" i="1"/>
  <c r="H21" i="1"/>
  <c r="C17" i="3" s="1"/>
  <c r="G81" i="1"/>
  <c r="G83" i="1"/>
  <c r="G88" i="1"/>
  <c r="G78" i="1"/>
  <c r="E28" i="3"/>
  <c r="G28" i="3"/>
  <c r="G4" i="3"/>
  <c r="C35" i="3" l="1"/>
  <c r="H119" i="1"/>
  <c r="G30" i="3"/>
  <c r="G26" i="3"/>
  <c r="E30" i="3"/>
  <c r="E26" i="3"/>
  <c r="H78" i="1"/>
  <c r="C15" i="3"/>
  <c r="H80" i="1"/>
  <c r="G92" i="1"/>
  <c r="J40" i="3"/>
  <c r="J38" i="3"/>
  <c r="J36" i="3"/>
  <c r="J33" i="3"/>
  <c r="J24" i="3"/>
  <c r="J22" i="3"/>
  <c r="J20" i="3"/>
  <c r="J18" i="3"/>
  <c r="J16" i="3"/>
  <c r="D13" i="2"/>
  <c r="D21" i="2" s="1"/>
  <c r="E38" i="3"/>
  <c r="F120" i="1"/>
  <c r="G120" i="1" l="1"/>
  <c r="G121" i="1" s="1"/>
  <c r="C14" i="3"/>
  <c r="C32" i="3"/>
  <c r="H92" i="1"/>
  <c r="E24" i="3"/>
  <c r="E120" i="1"/>
  <c r="E22" i="3"/>
  <c r="E40" i="3"/>
  <c r="E20" i="3"/>
  <c r="E16" i="3"/>
  <c r="F121" i="1"/>
  <c r="E18" i="3"/>
  <c r="G38" i="3"/>
  <c r="E33" i="3" l="1"/>
  <c r="E121" i="1"/>
  <c r="G24" i="3"/>
  <c r="G40" i="3"/>
  <c r="G22" i="3"/>
  <c r="G18" i="3"/>
  <c r="G20" i="3"/>
  <c r="G33" i="3"/>
  <c r="C31" i="3"/>
  <c r="G36" i="3"/>
  <c r="E36" i="3"/>
  <c r="C34" i="3"/>
  <c r="G16" i="3"/>
  <c r="C41" i="3" l="1"/>
  <c r="C43" i="3" s="1"/>
  <c r="F41" i="3"/>
  <c r="D41" i="3"/>
  <c r="D43" i="3" s="1"/>
  <c r="F42" i="3" l="1"/>
  <c r="D42" i="3"/>
  <c r="F43" i="3"/>
  <c r="C42" i="3" l="1"/>
</calcChain>
</file>

<file path=xl/sharedStrings.xml><?xml version="1.0" encoding="utf-8"?>
<sst xmlns="http://schemas.openxmlformats.org/spreadsheetml/2006/main" count="408" uniqueCount="262">
  <si>
    <t>PLANILHA DE ORÇAMENTO</t>
  </si>
  <si>
    <t>BDI</t>
  </si>
  <si>
    <t>Enc. Sociais SINAPI-RS OUT/2021</t>
  </si>
  <si>
    <t>DATA DA PROPOSTA</t>
  </si>
  <si>
    <t>PROPONENTE</t>
  </si>
  <si>
    <t>RAZÃO SOCIAL:</t>
  </si>
  <si>
    <t>CNPJ:</t>
  </si>
  <si>
    <t>FONE:</t>
  </si>
  <si>
    <t>ENDEREÇO:</t>
  </si>
  <si>
    <t>EMAIL:</t>
  </si>
  <si>
    <t>PROPOSTA</t>
  </si>
  <si>
    <t>LOTE</t>
  </si>
  <si>
    <t>ÚNICO</t>
  </si>
  <si>
    <t>ITENS</t>
  </si>
  <si>
    <t>DESCRIÇÃO</t>
  </si>
  <si>
    <t>QUANT.</t>
  </si>
  <si>
    <t>UNID.</t>
  </si>
  <si>
    <t xml:space="preserve"> CUSTOS UNITÁRIOS R$</t>
  </si>
  <si>
    <t>CUSTO TOTAL R$</t>
  </si>
  <si>
    <t>MATERIAL</t>
  </si>
  <si>
    <t xml:space="preserve">MÃO DE OBRA </t>
  </si>
  <si>
    <t>I</t>
  </si>
  <si>
    <t>MANUTENÇÃO CIVIL</t>
  </si>
  <si>
    <t>1.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</si>
  <si>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</si>
  <si>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</si>
  <si>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</si>
  <si>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</si>
  <si>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</si>
  <si>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</si>
  <si>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</si>
  <si>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</si>
  <si>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</si>
  <si>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</si>
  <si>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SUBTOTAL MANUTENÇÃO CIVIL</t>
  </si>
  <si>
    <t>II</t>
  </si>
  <si>
    <t>MANUTENÇÃO MECÂNICA</t>
  </si>
  <si>
    <t>SUBTOTAL MANUTENÇÃO MECÂNICA</t>
  </si>
  <si>
    <t>III</t>
  </si>
  <si>
    <t>MANUTENÇÃO ELÉTRICA</t>
  </si>
  <si>
    <t>SUBTOTAL INFRAESTRUTURA ELÉTRICA</t>
  </si>
  <si>
    <t>TOTAL GERAL</t>
  </si>
  <si>
    <t>TOTAL COM BDI</t>
  </si>
  <si>
    <t>PLANILHA DETALHAMENTO CÁLCULO BDI</t>
  </si>
  <si>
    <t>DESPESAS INDIRETAS</t>
  </si>
  <si>
    <t>Valores limites conforme Acórdão 2622/2013 TCU</t>
  </si>
  <si>
    <t>AC - Administração central</t>
  </si>
  <si>
    <t>Administração Central: de 3% à 5,5%</t>
  </si>
  <si>
    <t>SG - Seguro e Garantias</t>
  </si>
  <si>
    <t>Seguros + Garantia: de 0,8% à 1%</t>
  </si>
  <si>
    <t>R - Riscos</t>
  </si>
  <si>
    <t>Riscos: de 0,97% a 1,27%</t>
  </si>
  <si>
    <t>Despesas Financeiras: de 0,59% a 1,39%</t>
  </si>
  <si>
    <t>L - Lucro</t>
  </si>
  <si>
    <t>Lucros: de 6,16% à 8,96%</t>
  </si>
  <si>
    <t>BDI CALCULADO:  de 20,34% à 25,00%</t>
  </si>
  <si>
    <t>I - Impostos</t>
  </si>
  <si>
    <t>PIS</t>
  </si>
  <si>
    <t>COFINS</t>
  </si>
  <si>
    <t>5.3</t>
  </si>
  <si>
    <t>ISS (cfe. Legislação municipal)</t>
  </si>
  <si>
    <t>5.4</t>
  </si>
  <si>
    <t>CPRB - Contrib. Prev. Sobre Rec. Bruta</t>
  </si>
  <si>
    <t>Itens em que podem ocorrer variações:</t>
  </si>
  <si>
    <t>DF - Despesas Financeiras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</si>
  <si>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</si>
  <si>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BDI Calculado</t>
  </si>
  <si>
    <t>FÓRMULA ADOTADA</t>
  </si>
  <si>
    <r>
      <rPr>
        <sz val="10"/>
        <rFont val="Calibri"/>
        <family val="2"/>
        <charset val="1"/>
      </rPr>
      <t xml:space="preserve">BDI =( </t>
    </r>
    <r>
      <rPr>
        <u/>
        <sz val="10"/>
        <rFont val="Calibri"/>
        <family val="2"/>
        <charset val="1"/>
      </rPr>
      <t>(1+AC+S+R+G) x (1+DF) x (1+L)  - 1</t>
    </r>
    <r>
      <rPr>
        <sz val="10"/>
        <rFont val="Calibri"/>
        <family val="2"/>
        <charset val="1"/>
      </rPr>
      <t>)  x 100</t>
    </r>
  </si>
  <si>
    <t>(1- I)</t>
  </si>
  <si>
    <t>VALOR (R$) S/BDI</t>
  </si>
  <si>
    <t>30 dias</t>
  </si>
  <si>
    <t>60 dias</t>
  </si>
  <si>
    <t xml:space="preserve">% </t>
  </si>
  <si>
    <t>Valor</t>
  </si>
  <si>
    <t>1 .</t>
  </si>
  <si>
    <t>2 .</t>
  </si>
  <si>
    <t>3 .</t>
  </si>
  <si>
    <t>4 .</t>
  </si>
  <si>
    <t>5 .</t>
  </si>
  <si>
    <t>INFRAESTRUTURA ELÉTRICA</t>
  </si>
  <si>
    <t>TOTAL</t>
  </si>
  <si>
    <t>ETAPAS</t>
  </si>
  <si>
    <t>PROCESSO</t>
  </si>
  <si>
    <t>CRONOGRAMA</t>
  </si>
  <si>
    <t>SERVIÇOS PRELIMINARES / INSTALAÇÕES PROVISÓRIAS</t>
  </si>
  <si>
    <t>Andaime metálico de encaixe, tipo torre - locação mensal</t>
  </si>
  <si>
    <t>m</t>
  </si>
  <si>
    <t>ART - Anotação de Responsabilidade Técnica - Faixa 03 -  Contratos acima de R$ 15.000,01</t>
  </si>
  <si>
    <t xml:space="preserve"> un</t>
  </si>
  <si>
    <t>x,xx</t>
  </si>
  <si>
    <t>1.3</t>
  </si>
  <si>
    <t>m³</t>
  </si>
  <si>
    <t>1.4</t>
  </si>
  <si>
    <t>Limpeza de fachada/muro/alvenaria com hidrojato</t>
  </si>
  <si>
    <t>m²</t>
  </si>
  <si>
    <t>ADMINISTRAÇÃO DE OBRA</t>
  </si>
  <si>
    <t>Administração da obra direta no local - 3% do custo total da obra até 250m²</t>
  </si>
  <si>
    <t>Plano de Gerenciamento de Resíduos da Construção Civil – PGRCC</t>
  </si>
  <si>
    <t>2.3</t>
  </si>
  <si>
    <t>Transporte de materiais, equipamentos, programação visual e mobiliário - 10km</t>
  </si>
  <si>
    <t>REMOÇÃO</t>
  </si>
  <si>
    <t>Remoção de complemento em "L" azul da fachada</t>
  </si>
  <si>
    <t>Revisar forro acústico de Fibra Mineral Removível, modulação 625x1250x13mm, idem existente</t>
  </si>
  <si>
    <r>
      <t xml:space="preserve"> m</t>
    </r>
    <r>
      <rPr>
        <vertAlign val="superscript"/>
        <sz val="8"/>
        <rFont val="Arial"/>
        <family val="2"/>
      </rPr>
      <t>2</t>
    </r>
  </si>
  <si>
    <t>3.3</t>
  </si>
  <si>
    <t>Revisar marcos e guarnições das portas internas de madeira, de uma folha com batente, 80x210cm</t>
  </si>
  <si>
    <t>3.4</t>
  </si>
  <si>
    <t>Revisar marquise metálica branca com vidro no acesso</t>
  </si>
  <si>
    <t>REVESTIMENTOS / ACABAMENTOS</t>
  </si>
  <si>
    <t>Chapisco interno/externo, com argamassa de cimento e areia sem peneirar, traço 1:3, e=5mm</t>
  </si>
  <si>
    <r>
      <t xml:space="preserve"> m</t>
    </r>
    <r>
      <rPr>
        <vertAlign val="superscript"/>
        <sz val="10"/>
        <rFont val="Arial"/>
        <family val="2"/>
      </rPr>
      <t>2</t>
    </r>
  </si>
  <si>
    <t xml:space="preserve">Emboço para parede interna ou externa, com argamassa de cimento, cal e areia, traço 1:2:10, e=20mm </t>
  </si>
  <si>
    <t>4.3</t>
  </si>
  <si>
    <t xml:space="preserve">Reboco para parede interna ou externa, com argamassa de cimento, cal e areia peneirada, traço 1:1:6, e=5mm </t>
  </si>
  <si>
    <t>PINTURA</t>
  </si>
  <si>
    <t>Emassamento de superfície, 02 demãos de massa acrílica</t>
  </si>
  <si>
    <t>Pintura a óleo ou esmalte sintético em esquadria metálica, 02 demãos (todas as internas do ambiente seguro, porta externa do AC, portão lateral, grade externa e telas das janelas)</t>
  </si>
  <si>
    <t>Pintura acrílica, 02 demãos, sem emassamento sobre alvenarias internas/externas</t>
  </si>
  <si>
    <t>PROGRAMAÇÃO VISUAL EXTERNA E INTERNA</t>
  </si>
  <si>
    <t>6.1</t>
  </si>
  <si>
    <t>6.2</t>
  </si>
  <si>
    <t>DIVERSOS</t>
  </si>
  <si>
    <t>7.1</t>
  </si>
  <si>
    <t>Bobina com 100m de Plástico bolha de 130cm para embalagem dos materiais, logos e equipamentos</t>
  </si>
  <si>
    <t>un</t>
  </si>
  <si>
    <t>LIMPEZA E VISTORIA FINAL</t>
  </si>
  <si>
    <t>8.1</t>
  </si>
  <si>
    <t>Limpeza fina e verificação final da obra</t>
  </si>
  <si>
    <t>8.2</t>
  </si>
  <si>
    <t>Limpeza permanente da obra (um servente em tempo integral, ferramental e material de limpeza)</t>
  </si>
  <si>
    <t xml:space="preserve"> mês</t>
  </si>
  <si>
    <t>6 .</t>
  </si>
  <si>
    <t>7 .</t>
  </si>
  <si>
    <t>8 .</t>
  </si>
  <si>
    <t>Limpeza de tubulação de cobre ( tubulação frigorígena)  retirando óleo e impurezas com gás fluido especial  R-141B  ( gás de arraste) desde a evaporadora Self até o final da linha onde serão instaladas as novas condensadoras. Fazer vídeo durante a limpeza para comprovar a saída de óleo da tubulação.</t>
  </si>
  <si>
    <t>conj.</t>
  </si>
  <si>
    <t xml:space="preserve">Fornecimento e instalação de condensador(es) a ar remoto novos, 5.0 TR, compatível com evaporadora Self já existente (com fluido R-407C ) resfriadas a ar com descarga horizontal incluindo acessórios, solda, alto-vácuo, complemento de fluido refrigerante,  c/ isolamento térmico da tubulação de cobre, infraestrutura nova para ponto elétrico, adequação no dreno, adequações civis necessárias). Fornecimento e Instalação de termostatos.                                                                                                                                                                          OBS: O conjunto do equipamento de ar condicionado Self da Ag. Capital das Praias existente anteriormente funciona com fluido refrigerante R-407C. Substituir a condensadora a ar remoto antiga oxidada (corroída pela maresia) por condensadora nova utilizando o gás refrigerante ecológico equivalente ou similar ( R-407C) fazendo os ajustes necessários no sistema para funcionamento do novo gás refrigerante.                                                                                                                                                                                                                             Ref. Modelo  9ABB06226 (condensadora) de Self da Carrier ou equivalente] </t>
  </si>
  <si>
    <t xml:space="preserve">Fornecimento e instalação de condensador(es) a ar remoto novos, 7,5 TR, compatível com evaporadora Self já existente (com fluido R-407C ) resfriadas a ar com descarga horizontal incluindo acessórios, solda, alto-vácuo, complemento de fluido refrigerante,  c/ isolamento térmico da tubulação de cobre, infraestrutura nova para ponto elétrico, adequação no dreno, adequações civis necessárias). Fornecimento e Instalação de termostatos.                                                                                                                                                                          OBS: O conjunto do equipamento de ar condicionado Self da Ag. Capital das Praias existente anteriormente funciona com fluido refrigerante R-407C. Substituir a condensadora a ar remoto antiga oxidada (corroída pela maresia) por condensadora nova utilizando o gás refrigerante ecológico equivalente ou similar ( R-407C) fazendo os ajustes necessários no sistema para funcionamento do novo gás refrigerante.                                                                                                                                                                                                                             Ref. Modelo  9ABB08226 (condensadora) de Self da Carrier ou equivalente] </t>
  </si>
  <si>
    <t>Desinstalar condensador a ar remoto de 5 TR oxidado/corroído pela maresia. Fazer o descarte conforme normas ambientais.</t>
  </si>
  <si>
    <t>Conj.</t>
  </si>
  <si>
    <t>1.5</t>
  </si>
  <si>
    <t>Desinstalar condensador a ar remoto de 7,5 TR oxidado/corroído pela maresia. Fazer o descarte conforme normas ambientais.</t>
  </si>
  <si>
    <t>1.6</t>
  </si>
  <si>
    <t>Fornecimento de carga de gás refrigerante para o circuito frigorígeno entre a evaporadora Self e sua respectiva condensadora a ar remoto 5,0 TR.                                                                                                                                                       OBS: Verificar a quantidade necessária conforme o comprimento de linha da tubulação frigorígena em levantamento no local.</t>
  </si>
  <si>
    <t>1.7</t>
  </si>
  <si>
    <t>Fornecimento de carga de gás refrigerante para o circuito frigorígeno entre a evaporadora Self e sua respectiva condensadora a ar remoto 7,5 TR.                                                                                                                                                       OBS: Verificar a quantidade necessária conforme o comprimento de linha da tubulação frigorígena em levantamento no local.</t>
  </si>
  <si>
    <t>1.8</t>
  </si>
  <si>
    <t xml:space="preserve">Nitrogênio para pressurização dos sistemas em teste de estanqueidade          </t>
  </si>
  <si>
    <t>1.9</t>
  </si>
  <si>
    <t>Fornecer e instalar filtro secador novo na evaporadora Self 5,0 TR já existente.</t>
  </si>
  <si>
    <t>1.10</t>
  </si>
  <si>
    <t xml:space="preserve">Fornecer e instalar filtro secador novo na evaporadora Self 12,5 TR já existente.     </t>
  </si>
  <si>
    <t>1.11</t>
  </si>
  <si>
    <t xml:space="preserve">Fornecer e instalar suporte artesanal novo para condensadora feito de chapa de aço galvanizado a fogo para utilização em local sujeito a corrosão/oxidação pela maresia ou ambiente externo corrosivo. Todos os acessórios do suporte ( parafuso, porca, arruela, etc) devem ser de aço inox 304. 
OBS1: Serão 2(dois) conjuntos de suporte para as condensadoras novas de  5,0 TR e mais 1(um) conjunto de suporte para a condensadora nova de  7,5 TR.                                                                                                                                        OBS2: Cada conjunto de suporte artesanal deve suportar o peso(carga) equivalente ao de uma condensadora 7,5 TR ( aproximadamente 150 kg).                </t>
  </si>
  <si>
    <t>ILUMINAÇÃO, ILUM. DE EMERGÊNCIA, E SENSOR DE PRESENÇA BANHEIROS E CORREDORES</t>
  </si>
  <si>
    <r>
      <t xml:space="preserve">Lâmpada tubular </t>
    </r>
    <r>
      <rPr>
        <b/>
        <sz val="10"/>
        <rFont val="Calibri"/>
        <family val="2"/>
        <scheme val="minor"/>
      </rPr>
      <t>LED T5</t>
    </r>
    <r>
      <rPr>
        <sz val="10"/>
        <rFont val="Calibri"/>
        <family val="2"/>
        <scheme val="minor"/>
      </rPr>
      <t xml:space="preserve"> 17,3W, com difusor em policarbonato leitoso anti-ofuscamento, 17,3W (1163mm/2000lm),</t>
    </r>
    <r>
      <rPr>
        <b/>
        <sz val="10"/>
        <rFont val="Calibri"/>
        <family val="2"/>
        <scheme val="minor"/>
      </rPr>
      <t xml:space="preserve"> 6000K</t>
    </r>
    <r>
      <rPr>
        <sz val="10"/>
        <rFont val="Calibri"/>
        <family val="2"/>
        <scheme val="minor"/>
      </rPr>
      <t xml:space="preserve"> branco neutro, IRC&gt;80, FP 0,95, IP 20, 25.000h, ângulo de abertura de 125°, cabeçeira em policarbonato branco anti-uv e anti-chamas, 127/220V, base G-5, modelo TUBO LED T5 EQ28 17,3W da INTRAL, garantia 2 anos, ou similar (SAA e Máscaras dos Cashes).</t>
    </r>
  </si>
  <si>
    <t>unid.</t>
  </si>
  <si>
    <t>Suporte soquete G-13 para lâmpadas T5 em policarbonato com tratamento anti-uv, tipo engate rápido com rotor de segurança, contatos em bronze fosforoso, anti-vibratório, marca LALUX modelo T8 (www.targetiluminação.com.br), LUMIN G13 (www.ginawa.com), ou equivalente.</t>
  </si>
  <si>
    <t>Retirada de lâmpadas fluorescentes tubulares de 18W e reatores, acondicionar e entregar na BAGERGS</t>
  </si>
  <si>
    <t xml:space="preserve">Módulo Autônomo de emergência com dois faróis de 32Led´s cada e bateria 12v-7Ah com extensão para instalação dos faróis em separado na sala do Autoatendimento + suporte metálico p/ fixação da bateria </t>
  </si>
  <si>
    <r>
      <t xml:space="preserve">Cabo de cobre unipolar </t>
    </r>
    <r>
      <rPr>
        <b/>
        <sz val="10"/>
        <rFont val="Calibri"/>
        <family val="2"/>
      </rPr>
      <t>#2,5mm²</t>
    </r>
    <r>
      <rPr>
        <sz val="10"/>
        <rFont val="Calibri"/>
        <family val="2"/>
      </rPr>
      <t xml:space="preserve"> flexível HF (Não Halogenado), 70°C  450/750V AFUMEX, AFITOX ou similar </t>
    </r>
  </si>
  <si>
    <t>Sensor de Presença para interruptor de Embutir (Instalar no lugar do interruptor nos banheiros PNE).</t>
  </si>
  <si>
    <t>ADEQUAÇÕES DA SALA DO NOBREAK  E TGF</t>
  </si>
  <si>
    <t>Cabo UTP, 4 pares 24AWG LSZH (Não Halogenado) - Categoria 6.</t>
  </si>
  <si>
    <t>Quadro distribuição PVC, Sobrepor, para 4 disjuntores com tampa de acrílico - WEG ou similar</t>
  </si>
  <si>
    <t>2.4</t>
  </si>
  <si>
    <r>
      <rPr>
        <sz val="10"/>
        <rFont val="Calibri"/>
        <family val="2"/>
        <charset val="1"/>
      </rPr>
      <t xml:space="preserve">Eletroduto Flexível com alma de aço revestimento PVC com boxes- </t>
    </r>
    <r>
      <rPr>
        <b/>
        <sz val="10"/>
        <rFont val="Calibri"/>
        <family val="2"/>
        <charset val="1"/>
      </rPr>
      <t xml:space="preserve">Sealtube - 1/2 " </t>
    </r>
    <r>
      <rPr>
        <sz val="10"/>
        <rFont val="Calibri"/>
        <family val="2"/>
        <charset val="1"/>
      </rPr>
      <t>(interligação da Caixa de passagem ao CD das baterias)</t>
    </r>
  </si>
  <si>
    <t>2.5</t>
  </si>
  <si>
    <t>Abraçadeiras de Velcro 16mm Hellerman ou similar para amarração para eletroduto cordoado (20 unidades).</t>
  </si>
  <si>
    <t>2.6</t>
  </si>
  <si>
    <t>Prateleira de ferro para adaptar ao Rack de Baterias. Instalar na parte de cima onde vai o Nobreak.</t>
  </si>
  <si>
    <t>2.7</t>
  </si>
  <si>
    <t>SERVIÇOS COMPLEMENTARES ELÉTRICA/AUTOMAÇÃO/TELEFÔNICO</t>
  </si>
  <si>
    <t xml:space="preserve"> </t>
  </si>
  <si>
    <t>Retirar DG Automação e descartar.</t>
  </si>
  <si>
    <t>Identificar o Rack dos ativos do banco, os patck panels e pontos lógicos e telefônicos "PLxx" e "PTxx" conforme Memorial Descritivo.</t>
  </si>
  <si>
    <t>Remanejar ponto lógico para TV Plataforma</t>
  </si>
  <si>
    <t>3.5</t>
  </si>
  <si>
    <t>Patch cord azul 1,0 m</t>
  </si>
  <si>
    <r>
      <t xml:space="preserve">1. OBJETO: </t>
    </r>
    <r>
      <rPr>
        <sz val="10"/>
        <rFont val="Calibri"/>
        <family val="2"/>
        <charset val="1"/>
      </rPr>
      <t>PRESTAÇÃO DE SERVIÇO DE MANUTENÇÃO PREDIAL CIVIL, MECÂNICO, ELÉTRICO E LÓGICO - AG CAPITAL DAS PRAIAS</t>
    </r>
  </si>
  <si>
    <t>0000491/2022</t>
  </si>
  <si>
    <r>
      <t>2. ENDEREÇO DE EXECUÇÃO/ENTREGA:</t>
    </r>
    <r>
      <rPr>
        <sz val="10"/>
        <rFont val="Calibri"/>
        <family val="2"/>
        <charset val="1"/>
      </rPr>
      <t xml:space="preserve"> Av. Fernandes Bastos, 2595 - Tramandaí/RS</t>
    </r>
  </si>
  <si>
    <r>
      <t xml:space="preserve">3. PRAZO DE EXECUÇÃO/ENTREGA: </t>
    </r>
    <r>
      <rPr>
        <sz val="10"/>
        <rFont val="Calibri"/>
        <family val="2"/>
        <charset val="1"/>
      </rPr>
      <t xml:space="preserve"> 60 (sessenta) dias corridos</t>
    </r>
  </si>
  <si>
    <t>Remoção e descaracterização de testeira luminosa de fachada, acima de 2,65m</t>
  </si>
  <si>
    <t xml:space="preserve"> UNID.</t>
  </si>
  <si>
    <t>3.6</t>
  </si>
  <si>
    <t>3.7</t>
  </si>
  <si>
    <t>Remoção de pórtico de acesso luminoso</t>
  </si>
  <si>
    <t>Remoção e descaracterização de logo em cubos</t>
  </si>
  <si>
    <t>Remoção de programação visual interna nova, incluindo embalagem para transporte</t>
  </si>
  <si>
    <t>cj</t>
  </si>
  <si>
    <t>3.8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</si>
  <si>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</si>
  <si>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</si>
  <si>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</si>
  <si>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</si>
  <si>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</si>
  <si>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</si>
  <si>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</si>
  <si>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</si>
  <si>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</si>
  <si>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</si>
  <si>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</si>
  <si>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Coluna iluminada do acesso (antigo "pórtico"), dimensões 210x40x25cm</t>
  </si>
  <si>
    <t>Pórtico "goleira" em L</t>
  </si>
  <si>
    <t>Testeiras em placa ACM (revestimento liso e quina vazada)</t>
  </si>
  <si>
    <t>Letra caixa testeira</t>
  </si>
  <si>
    <t>conj</t>
  </si>
  <si>
    <t>Envelopamento das máscaras do autoatendimento:</t>
  </si>
  <si>
    <t>Testeira superior com logo do Banco</t>
  </si>
  <si>
    <t>Adesivos com dizeres em cada módulo</t>
  </si>
  <si>
    <t>Adesivos para saias em cada módulo</t>
  </si>
  <si>
    <t>Adesivos:</t>
  </si>
  <si>
    <t>Horário de atendimento (agência e autoatendimento)</t>
  </si>
  <si>
    <t>Vidro fachada</t>
  </si>
  <si>
    <t>Passa objetos</t>
  </si>
  <si>
    <t>Acessibilidade cão guia</t>
  </si>
  <si>
    <t>Acessibilidade SIA</t>
  </si>
  <si>
    <t>Numeração dos caixas internos</t>
  </si>
  <si>
    <t>Envelopamento do totem do birô acessível</t>
  </si>
  <si>
    <t>Placas indicativas suspensas:</t>
  </si>
  <si>
    <t>Atendimento preferencial</t>
  </si>
  <si>
    <t>Placas indicativas coladas:</t>
  </si>
  <si>
    <t>Placa de porta com 2 ícones - sanitários acessíveis</t>
  </si>
  <si>
    <t>Porta cartaz:</t>
  </si>
  <si>
    <t>Aplicação de adesivo Oracal 084 (Sky Blue) em detalhe</t>
  </si>
  <si>
    <t>Envelopamento do guarda volumes (adesivos nas tampas e nichos)</t>
  </si>
  <si>
    <t>Envelopamento do totem do balcão no autoatendimento</t>
  </si>
  <si>
    <t>6.6.1</t>
  </si>
  <si>
    <t>6.6.2</t>
  </si>
  <si>
    <t>6.6.3</t>
  </si>
  <si>
    <t>6.7.1</t>
  </si>
  <si>
    <t>6.7.2</t>
  </si>
  <si>
    <t>6.7.3</t>
  </si>
  <si>
    <t>6.7.4</t>
  </si>
  <si>
    <t>6.7.5</t>
  </si>
  <si>
    <t>6.7.6</t>
  </si>
  <si>
    <t>6.9.1</t>
  </si>
  <si>
    <t>6.9.2</t>
  </si>
  <si>
    <t>6.10.1</t>
  </si>
  <si>
    <t>6.10.2</t>
  </si>
  <si>
    <t>6.10.3</t>
  </si>
  <si>
    <t>6.11.1</t>
  </si>
  <si>
    <t>6.11.2</t>
  </si>
  <si>
    <t>Logo em hexágonos coloridos</t>
  </si>
  <si>
    <t>Vidros PGDM</t>
  </si>
  <si>
    <t>6.7.7</t>
  </si>
  <si>
    <t>Autoatendimento, atendimento pessoa física, negócios pessoa física, caixas por senha, gerente geral, gerente adjunto</t>
  </si>
  <si>
    <t>Placa de porta tipo 1 - ar condicionado, no break, arquivo, privativo funcionários</t>
  </si>
  <si>
    <t>Placa de porta tipo 2 - sanitários, homem/mulher em braile, nome agência, saída</t>
  </si>
  <si>
    <t>Porta cartaz padrão para informativos</t>
  </si>
  <si>
    <t>Processo</t>
  </si>
  <si>
    <t>EQUIPAMENTOS</t>
  </si>
  <si>
    <t>Destinação de resíduos com entrega de Manifesto de Transporte de Resíduos e o Recibo de Destinação de Resíduos por empresa licenciada</t>
  </si>
  <si>
    <t>Luminária Arandela tipo tartaruga (Uso externo) Painel LED 15W, IP65, 4000K branco neutro, 1200 lm, vida útil 25.000 horas, branca. Marca G-Light ou similar. Retirar luminária existente e descartar (Cobertura da porta de entrada)</t>
  </si>
  <si>
    <t>Módulo Autônomo de emergência com dois faróis de 32 Led´s cada com bateria 12V-7Ah c/ suporte metálico p/ fixação da bateria (Retaguarda Cashes, SAA, Cofre, Caixas e Atendimento. Nas áreas de público fazer descidas com canaleta)</t>
  </si>
  <si>
    <t xml:space="preserve">Módulo Autônomo de emergência 80 led´s com indicador de SAÍDA. </t>
  </si>
  <si>
    <r>
      <rPr>
        <b/>
        <sz val="10"/>
        <rFont val="Calibri"/>
        <family val="2"/>
        <scheme val="minor"/>
      </rPr>
      <t>Sensor de presença</t>
    </r>
    <r>
      <rPr>
        <sz val="10"/>
        <rFont val="Calibri"/>
        <family val="2"/>
        <scheme val="minor"/>
      </rPr>
      <t xml:space="preserve"> omnidirecional  c/retardo 10 min, 220V/127V, 250VA. Retirar interruptor e instalar tampa cega. (Corredor da retaguarda e banheiros)</t>
    </r>
  </si>
  <si>
    <t>Caixa Passagem Elétrica Tigre 30cm Sobrepor - Cpt30 - Tigre ou similar (Para armazenar os cabos)</t>
  </si>
  <si>
    <t>Transferir Nobreak para Armário de baterias na primeira prateleira.</t>
  </si>
  <si>
    <t>Identificar Circuitos elétricos nos CD01 e CD Estab. ao lado dos disjuntores ("ECxx" e "EExx" em adesivo em poliéster autocolante fundo branco e letras pretas) e colar na sobretampa a descrição dos circuitos. Também identificar os circuitos nos pontos.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</si>
</sst>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R$ &quot;* #,##0.00_-;&quot;-R$ &quot;* #,##0.00_-;_-&quot;R$ &quot;* \-??_-;_-@_-"/>
    <numFmt numFmtId="165" formatCode="_(&quot;R$ &quot;* #,##0.00_);_(&quot;R$ &quot;* \(#,##0.00\);_(&quot;R$ &quot;* \-??_);_(@_)"/>
    <numFmt numFmtId="166" formatCode="* #,##0.00\ ;\-* #,##0.00\ ;* \-#\ ;@\ "/>
    <numFmt numFmtId="167" formatCode="#,##0.00_);[Red]\(#,##0.00\)"/>
    <numFmt numFmtId="168" formatCode="_-* #,##0.00_-;\-* #,##0.00_-;_-* \-??_-;_-@_-"/>
    <numFmt numFmtId="169" formatCode="#,##0.00;[Red]#,##0.00"/>
    <numFmt numFmtId="170" formatCode="_(* #,##0.00_);_(* \(#,##0.00\);_(* \-??_);_(@_)"/>
    <numFmt numFmtId="171" formatCode="#,##0.00_ ;\-#,##0.00\ "/>
    <numFmt numFmtId="172" formatCode="#,##0.00_);\(#,##0.00\)"/>
  </numFmts>
  <fonts count="31" x14ac:knownFonts="1">
    <font>
      <sz val="10"/>
      <name val="MS Sans Serif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b/>
      <sz val="9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0"/>
      <name val="Calibri"/>
      <family val="2"/>
      <charset val="1"/>
    </font>
    <font>
      <sz val="10"/>
      <name val="Courier New"/>
      <family val="3"/>
      <charset val="1"/>
    </font>
    <font>
      <sz val="10"/>
      <name val="MS Sans Serif"/>
      <charset val="1"/>
    </font>
    <font>
      <b/>
      <sz val="8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MS Sans Serif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215968"/>
        <bgColor rgb="FF1F497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1F497D"/>
      </top>
      <bottom/>
      <diagonal/>
    </border>
    <border>
      <left/>
      <right/>
      <top style="thin">
        <color rgb="FF1F497D"/>
      </top>
      <bottom style="thin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 style="thin">
        <color rgb="FF1F497D"/>
      </bottom>
      <diagonal/>
    </border>
    <border>
      <left/>
      <right/>
      <top/>
      <bottom style="thin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/>
      <bottom style="thin">
        <color rgb="FF1F497D"/>
      </bottom>
      <diagonal/>
    </border>
    <border>
      <left/>
      <right/>
      <top style="thin">
        <color rgb="FF31859C"/>
      </top>
      <bottom/>
      <diagonal/>
    </border>
    <border>
      <left/>
      <right/>
      <top style="thin">
        <color rgb="FF1F497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/>
      <top style="hair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 style="hair">
        <color rgb="FF1F497D"/>
      </left>
      <right style="hair">
        <color rgb="FF1F497D"/>
      </right>
      <top style="thin">
        <color rgb="FF002060"/>
      </top>
      <bottom style="hair">
        <color rgb="FF002060"/>
      </bottom>
      <diagonal/>
    </border>
    <border>
      <left style="hair">
        <color rgb="FF1F497D"/>
      </left>
      <right style="hair">
        <color rgb="FF1F497D"/>
      </right>
      <top style="hair">
        <color rgb="FF002060"/>
      </top>
      <bottom/>
      <diagonal/>
    </border>
    <border>
      <left style="hair">
        <color rgb="FF1F497D"/>
      </left>
      <right style="hair">
        <color rgb="FF1F497D"/>
      </right>
      <top style="thin">
        <color rgb="FF002060"/>
      </top>
      <bottom style="thin">
        <color rgb="FF002060"/>
      </bottom>
      <diagonal/>
    </border>
    <border>
      <left/>
      <right style="hair">
        <color rgb="FF1F497D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hair">
        <color rgb="FF1F497D"/>
      </right>
      <top style="thin">
        <color rgb="FF002060"/>
      </top>
      <bottom style="medium">
        <color rgb="FF002060"/>
      </bottom>
      <diagonal/>
    </border>
    <border>
      <left style="hair">
        <color rgb="FF1F497D"/>
      </left>
      <right style="hair">
        <color rgb="FF1F497D"/>
      </right>
      <top style="thin">
        <color rgb="FF002060"/>
      </top>
      <bottom style="medium">
        <color rgb="FF002060"/>
      </bottom>
      <diagonal/>
    </border>
    <border>
      <left style="hair">
        <color rgb="FF1F497D"/>
      </left>
      <right style="hair">
        <color rgb="FF1F497D"/>
      </right>
      <top style="medium">
        <color rgb="FF002060"/>
      </top>
      <bottom style="medium">
        <color rgb="FF002060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/>
      <bottom style="hair">
        <color rgb="FF002060"/>
      </bottom>
      <diagonal/>
    </border>
    <border>
      <left/>
      <right style="thin">
        <color theme="8" tint="-0.499984740745262"/>
      </right>
      <top style="hair">
        <color rgb="FF002060"/>
      </top>
      <bottom style="hair">
        <color rgb="FF002060"/>
      </bottom>
      <diagonal/>
    </border>
  </borders>
  <cellStyleXfs count="16">
    <xf numFmtId="0" fontId="0" fillId="0" borderId="0"/>
    <xf numFmtId="9" fontId="21" fillId="0" borderId="0" applyBorder="0" applyProtection="0"/>
    <xf numFmtId="164" fontId="21" fillId="0" borderId="0" applyBorder="0" applyProtection="0"/>
    <xf numFmtId="164" fontId="21" fillId="0" borderId="0" applyBorder="0" applyProtection="0"/>
    <xf numFmtId="0" fontId="1" fillId="0" borderId="0">
      <alignment vertical="center"/>
    </xf>
    <xf numFmtId="0" fontId="2" fillId="0" borderId="0"/>
    <xf numFmtId="0" fontId="3" fillId="0" borderId="0"/>
    <xf numFmtId="0" fontId="3" fillId="0" borderId="0"/>
    <xf numFmtId="0" fontId="21" fillId="0" borderId="0"/>
    <xf numFmtId="0" fontId="1" fillId="0" borderId="0"/>
    <xf numFmtId="9" fontId="3" fillId="0" borderId="0" applyBorder="0" applyProtection="0"/>
    <xf numFmtId="165" fontId="21" fillId="0" borderId="0" applyBorder="0" applyProtection="0"/>
    <xf numFmtId="166" fontId="3" fillId="0" borderId="0" applyBorder="0" applyProtection="0"/>
    <xf numFmtId="167" fontId="1" fillId="0" borderId="0" applyBorder="0" applyProtection="0"/>
    <xf numFmtId="168" fontId="21" fillId="0" borderId="0" applyBorder="0" applyProtection="0"/>
    <xf numFmtId="168" fontId="21" fillId="0" borderId="0" applyBorder="0" applyProtection="0"/>
  </cellStyleXfs>
  <cellXfs count="216">
    <xf numFmtId="0" fontId="0" fillId="0" borderId="0" xfId="0"/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2" fontId="4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horizontal="right" vertical="center" wrapText="1"/>
      <protection hidden="1"/>
    </xf>
    <xf numFmtId="4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4" fontId="11" fillId="0" borderId="0" xfId="0" applyNumberFormat="1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4" fontId="11" fillId="0" borderId="0" xfId="0" applyNumberFormat="1" applyFont="1" applyBorder="1" applyAlignment="1" applyProtection="1">
      <alignment horizontal="left" vertical="center" wrapText="1"/>
      <protection hidden="1"/>
    </xf>
    <xf numFmtId="4" fontId="12" fillId="0" borderId="0" xfId="0" applyNumberFormat="1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4" fontId="6" fillId="0" borderId="0" xfId="0" applyNumberFormat="1" applyFont="1" applyBorder="1" applyAlignment="1" applyProtection="1">
      <alignment vertical="center" wrapText="1"/>
      <protection hidden="1"/>
    </xf>
    <xf numFmtId="4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4" fontId="12" fillId="0" borderId="0" xfId="0" applyNumberFormat="1" applyFont="1" applyAlignment="1" applyProtection="1">
      <alignment vertical="center" wrapText="1"/>
      <protection hidden="1"/>
    </xf>
    <xf numFmtId="4" fontId="8" fillId="0" borderId="0" xfId="0" applyNumberFormat="1" applyFont="1" applyBorder="1" applyAlignment="1" applyProtection="1">
      <alignment horizontal="right" vertical="center" wrapText="1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0" fontId="4" fillId="2" borderId="0" xfId="1" applyNumberFormat="1" applyFont="1" applyFill="1" applyBorder="1" applyAlignment="1" applyProtection="1">
      <alignment vertical="center"/>
      <protection locked="0"/>
    </xf>
    <xf numFmtId="0" fontId="3" fillId="0" borderId="6" xfId="7" applyFont="1" applyBorder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10" fontId="4" fillId="2" borderId="7" xfId="1" applyNumberFormat="1" applyFont="1" applyFill="1" applyBorder="1" applyAlignment="1" applyProtection="1">
      <alignment vertical="center"/>
      <protection locked="0"/>
    </xf>
    <xf numFmtId="10" fontId="4" fillId="2" borderId="0" xfId="1" applyNumberFormat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10" fontId="4" fillId="2" borderId="2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8" fillId="0" borderId="6" xfId="7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10" fontId="4" fillId="0" borderId="2" xfId="0" applyNumberFormat="1" applyFont="1" applyBorder="1" applyAlignment="1" applyProtection="1">
      <alignment vertical="center"/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10" fontId="4" fillId="0" borderId="9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hidden="1"/>
    </xf>
    <xf numFmtId="0" fontId="13" fillId="0" borderId="0" xfId="7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vertical="center"/>
      <protection hidden="1"/>
    </xf>
    <xf numFmtId="10" fontId="4" fillId="0" borderId="0" xfId="1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hidden="1"/>
    </xf>
    <xf numFmtId="10" fontId="4" fillId="0" borderId="7" xfId="1" applyNumberFormat="1" applyFont="1" applyBorder="1" applyAlignment="1" applyProtection="1">
      <alignment vertical="center"/>
      <protection locked="0"/>
    </xf>
    <xf numFmtId="10" fontId="4" fillId="0" borderId="0" xfId="1" applyNumberFormat="1" applyFont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10" fontId="4" fillId="0" borderId="2" xfId="1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protection hidden="1"/>
    </xf>
    <xf numFmtId="0" fontId="8" fillId="0" borderId="3" xfId="0" applyFont="1" applyBorder="1" applyProtection="1">
      <protection hidden="1"/>
    </xf>
    <xf numFmtId="0" fontId="8" fillId="0" borderId="3" xfId="0" applyFont="1" applyBorder="1" applyAlignment="1" applyProtection="1">
      <alignment vertical="center"/>
      <protection hidden="1"/>
    </xf>
    <xf numFmtId="10" fontId="8" fillId="2" borderId="3" xfId="1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3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17" fillId="0" borderId="0" xfId="7" applyFont="1" applyBorder="1" applyAlignment="1">
      <alignment horizontal="center" vertical="center" wrapText="1"/>
    </xf>
    <xf numFmtId="0" fontId="3" fillId="0" borderId="0" xfId="7" applyFont="1" applyBorder="1" applyAlignment="1">
      <alignment vertical="center"/>
    </xf>
    <xf numFmtId="0" fontId="4" fillId="0" borderId="10" xfId="0" applyFont="1" applyBorder="1" applyProtection="1">
      <protection hidden="1"/>
    </xf>
    <xf numFmtId="0" fontId="3" fillId="0" borderId="10" xfId="7" applyFont="1" applyBorder="1" applyAlignment="1">
      <alignment vertical="center"/>
    </xf>
    <xf numFmtId="0" fontId="18" fillId="0" borderId="0" xfId="7" applyFont="1" applyBorder="1" applyAlignment="1">
      <alignment vertical="center"/>
    </xf>
    <xf numFmtId="10" fontId="6" fillId="0" borderId="0" xfId="0" applyNumberFormat="1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168" fontId="20" fillId="0" borderId="0" xfId="0" applyNumberFormat="1" applyFont="1" applyBorder="1" applyProtection="1">
      <protection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23" fillId="0" borderId="11" xfId="0" applyFont="1" applyBorder="1" applyAlignment="1" applyProtection="1">
      <alignment horizontal="left" vertical="center"/>
      <protection hidden="1"/>
    </xf>
    <xf numFmtId="0" fontId="8" fillId="0" borderId="11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right" vertical="center" wrapText="1"/>
      <protection hidden="1"/>
    </xf>
    <xf numFmtId="0" fontId="9" fillId="0" borderId="14" xfId="0" applyFont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justify" vertical="center" wrapText="1"/>
      <protection hidden="1"/>
    </xf>
    <xf numFmtId="4" fontId="8" fillId="0" borderId="16" xfId="0" applyNumberFormat="1" applyFont="1" applyBorder="1" applyAlignment="1" applyProtection="1">
      <alignment horizontal="right" vertical="center" wrapText="1"/>
      <protection hidden="1"/>
    </xf>
    <xf numFmtId="4" fontId="4" fillId="0" borderId="16" xfId="0" applyNumberFormat="1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4" fontId="4" fillId="0" borderId="16" xfId="0" applyNumberFormat="1" applyFont="1" applyBorder="1" applyAlignment="1" applyProtection="1">
      <alignment horizontal="right" vertical="center" wrapText="1"/>
      <protection hidden="1"/>
    </xf>
    <xf numFmtId="0" fontId="5" fillId="0" borderId="11" xfId="0" applyNumberFormat="1" applyFont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4" fontId="4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" fontId="4" fillId="0" borderId="0" xfId="0" applyNumberFormat="1" applyFont="1" applyBorder="1" applyAlignment="1" applyProtection="1">
      <alignment horizontal="right" vertical="center" wrapText="1"/>
      <protection hidden="1"/>
    </xf>
    <xf numFmtId="4" fontId="10" fillId="0" borderId="20" xfId="0" applyNumberFormat="1" applyFont="1" applyBorder="1" applyAlignment="1" applyProtection="1">
      <alignment horizontal="center" vertical="center" wrapText="1"/>
      <protection hidden="1"/>
    </xf>
    <xf numFmtId="4" fontId="4" fillId="0" borderId="21" xfId="0" applyNumberFormat="1" applyFont="1" applyBorder="1" applyAlignment="1" applyProtection="1">
      <alignment horizontal="right" vertical="center" wrapText="1"/>
      <protection hidden="1"/>
    </xf>
    <xf numFmtId="4" fontId="8" fillId="0" borderId="21" xfId="0" applyNumberFormat="1" applyFont="1" applyBorder="1" applyAlignment="1" applyProtection="1">
      <alignment horizontal="right" vertical="center" wrapText="1"/>
      <protection hidden="1"/>
    </xf>
    <xf numFmtId="4" fontId="8" fillId="0" borderId="25" xfId="0" applyNumberFormat="1" applyFont="1" applyBorder="1" applyAlignment="1" applyProtection="1">
      <alignment horizontal="right" vertical="center" wrapText="1"/>
      <protection hidden="1"/>
    </xf>
    <xf numFmtId="4" fontId="8" fillId="0" borderId="26" xfId="0" applyNumberFormat="1" applyFont="1" applyBorder="1" applyAlignment="1" applyProtection="1">
      <alignment horizontal="right" vertical="center" wrapText="1"/>
      <protection hidden="1"/>
    </xf>
    <xf numFmtId="4" fontId="25" fillId="4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7" xfId="0" applyFont="1" applyFill="1" applyBorder="1" applyAlignment="1" applyProtection="1">
      <alignment horizontal="center" vertical="center" wrapText="1"/>
      <protection hidden="1"/>
    </xf>
    <xf numFmtId="4" fontId="25" fillId="4" borderId="27" xfId="0" applyNumberFormat="1" applyFont="1" applyFill="1" applyBorder="1" applyAlignment="1" applyProtection="1">
      <alignment horizontal="right" vertical="center" wrapText="1"/>
      <protection hidden="1"/>
    </xf>
    <xf numFmtId="1" fontId="25" fillId="0" borderId="28" xfId="0" applyNumberFormat="1" applyFont="1" applyBorder="1" applyAlignment="1" applyProtection="1">
      <alignment horizontal="left" vertical="center" wrapText="1"/>
      <protection hidden="1"/>
    </xf>
    <xf numFmtId="1" fontId="25" fillId="0" borderId="28" xfId="0" applyNumberFormat="1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vertical="center" wrapText="1"/>
      <protection hidden="1"/>
    </xf>
    <xf numFmtId="1" fontId="25" fillId="4" borderId="28" xfId="0" applyNumberFormat="1" applyFont="1" applyFill="1" applyBorder="1" applyAlignment="1" applyProtection="1">
      <alignment horizontal="left" vertical="center" wrapText="1"/>
      <protection hidden="1"/>
    </xf>
    <xf numFmtId="1" fontId="25" fillId="4" borderId="28" xfId="0" applyNumberFormat="1" applyFont="1" applyFill="1" applyBorder="1" applyAlignment="1" applyProtection="1">
      <alignment horizontal="center" vertical="center" wrapText="1"/>
      <protection hidden="1"/>
    </xf>
    <xf numFmtId="4" fontId="25" fillId="4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4" borderId="28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right" vertical="center" wrapText="1"/>
      <protection hidden="1"/>
    </xf>
    <xf numFmtId="0" fontId="8" fillId="0" borderId="23" xfId="0" applyFont="1" applyBorder="1" applyAlignment="1" applyProtection="1">
      <alignment horizontal="right" vertical="center" wrapText="1"/>
      <protection hidden="1"/>
    </xf>
    <xf numFmtId="0" fontId="8" fillId="0" borderId="12" xfId="0" applyFont="1" applyBorder="1" applyAlignment="1" applyProtection="1">
      <alignment horizontal="right" vertical="center" wrapText="1"/>
      <protection hidden="1"/>
    </xf>
    <xf numFmtId="0" fontId="22" fillId="0" borderId="11" xfId="0" applyFont="1" applyBorder="1" applyAlignment="1" applyProtection="1">
      <alignment horizontal="right" vertical="center"/>
      <protection hidden="1"/>
    </xf>
    <xf numFmtId="170" fontId="11" fillId="2" borderId="15" xfId="11" applyNumberFormat="1" applyFont="1" applyFill="1" applyBorder="1" applyAlignment="1" applyProtection="1">
      <alignment horizontal="center" vertical="center" wrapText="1"/>
      <protection hidden="1"/>
    </xf>
    <xf numFmtId="0" fontId="29" fillId="0" borderId="29" xfId="0" applyNumberFormat="1" applyFont="1" applyBorder="1" applyAlignment="1" applyProtection="1">
      <alignment horizontal="right" vertical="center" wrapText="1"/>
      <protection hidden="1"/>
    </xf>
    <xf numFmtId="14" fontId="28" fillId="0" borderId="11" xfId="0" applyNumberFormat="1" applyFont="1" applyBorder="1" applyAlignment="1" applyProtection="1">
      <alignment horizontal="right" vertical="center" wrapText="1"/>
      <protection locked="0"/>
    </xf>
    <xf numFmtId="4" fontId="8" fillId="0" borderId="13" xfId="0" applyNumberFormat="1" applyFont="1" applyBorder="1" applyAlignment="1" applyProtection="1">
      <alignment horizontal="right" vertical="center" wrapText="1"/>
      <protection hidden="1"/>
    </xf>
    <xf numFmtId="10" fontId="8" fillId="0" borderId="14" xfId="1" applyNumberFormat="1" applyFont="1" applyBorder="1" applyAlignment="1" applyProtection="1">
      <alignment horizontal="right" vertical="center" wrapText="1"/>
      <protection hidden="1"/>
    </xf>
    <xf numFmtId="4" fontId="8" fillId="0" borderId="12" xfId="0" applyNumberFormat="1" applyFont="1" applyBorder="1" applyAlignment="1" applyProtection="1">
      <alignment horizontal="right" vertical="center" wrapText="1"/>
      <protection hidden="1"/>
    </xf>
    <xf numFmtId="0" fontId="4" fillId="5" borderId="17" xfId="0" applyFont="1" applyFill="1" applyBorder="1" applyAlignment="1" applyProtection="1">
      <alignment horizontal="right" vertical="center" wrapText="1"/>
      <protection hidden="1"/>
    </xf>
    <xf numFmtId="4" fontId="4" fillId="5" borderId="17" xfId="0" applyNumberFormat="1" applyFont="1" applyFill="1" applyBorder="1" applyAlignment="1" applyProtection="1">
      <alignment horizontal="right" vertical="center" wrapText="1"/>
      <protection hidden="1"/>
    </xf>
    <xf numFmtId="10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71" fontId="6" fillId="0" borderId="11" xfId="11" applyNumberFormat="1" applyFont="1" applyFill="1" applyBorder="1" applyAlignment="1" applyProtection="1">
      <alignment horizontal="right" vertical="center" wrapText="1"/>
      <protection hidden="1"/>
    </xf>
    <xf numFmtId="0" fontId="4" fillId="5" borderId="11" xfId="0" applyFont="1" applyFill="1" applyBorder="1" applyAlignment="1" applyProtection="1">
      <alignment horizontal="right" vertical="center" wrapText="1"/>
      <protection hidden="1"/>
    </xf>
    <xf numFmtId="4" fontId="4" fillId="5" borderId="11" xfId="0" applyNumberFormat="1" applyFont="1" applyFill="1" applyBorder="1" applyAlignment="1" applyProtection="1">
      <alignment horizontal="right" vertical="center" wrapText="1"/>
      <protection hidden="1"/>
    </xf>
    <xf numFmtId="4" fontId="8" fillId="5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Fill="1" applyBorder="1" applyAlignment="1" applyProtection="1">
      <alignment horizontal="right" vertical="center" wrapText="1"/>
      <protection hidden="1"/>
    </xf>
    <xf numFmtId="4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10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171" fontId="6" fillId="0" borderId="15" xfId="11" applyNumberFormat="1" applyFont="1" applyFill="1" applyBorder="1" applyAlignment="1" applyProtection="1">
      <alignment horizontal="right" vertical="center" wrapText="1"/>
      <protection hidden="1"/>
    </xf>
    <xf numFmtId="10" fontId="8" fillId="0" borderId="14" xfId="0" applyNumberFormat="1" applyFont="1" applyBorder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vertical="center" wrapText="1"/>
      <protection hidden="1"/>
    </xf>
    <xf numFmtId="0" fontId="8" fillId="0" borderId="22" xfId="0" applyFont="1" applyBorder="1" applyAlignment="1" applyProtection="1">
      <alignment horizontal="right" vertical="center" wrapText="1"/>
      <protection hidden="1"/>
    </xf>
    <xf numFmtId="0" fontId="8" fillId="0" borderId="23" xfId="0" applyFont="1" applyBorder="1" applyAlignment="1" applyProtection="1">
      <alignment horizontal="right" vertical="center" wrapText="1"/>
      <protection hidden="1"/>
    </xf>
    <xf numFmtId="0" fontId="8" fillId="0" borderId="24" xfId="0" applyFont="1" applyBorder="1" applyAlignment="1" applyProtection="1">
      <alignment horizontal="right" vertical="center" wrapText="1"/>
      <protection hidden="1"/>
    </xf>
    <xf numFmtId="0" fontId="8" fillId="0" borderId="12" xfId="0" applyFont="1" applyBorder="1" applyAlignment="1" applyProtection="1">
      <alignment horizontal="right" vertical="center" wrapText="1"/>
      <protection hidden="1"/>
    </xf>
    <xf numFmtId="4" fontId="10" fillId="0" borderId="17" xfId="0" applyNumberFormat="1" applyFont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2" fontId="10" fillId="0" borderId="17" xfId="0" applyNumberFormat="1" applyFont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Border="1" applyAlignment="1" applyProtection="1">
      <alignment horizontal="center" vertical="center" wrapText="1"/>
      <protection hidden="1"/>
    </xf>
    <xf numFmtId="4" fontId="10" fillId="0" borderId="19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right" vertical="center" wrapText="1"/>
      <protection hidden="1"/>
    </xf>
    <xf numFmtId="0" fontId="22" fillId="0" borderId="30" xfId="0" applyFont="1" applyBorder="1" applyAlignment="1" applyProtection="1">
      <alignment horizontal="right" vertical="center" wrapText="1"/>
      <protection hidden="1"/>
    </xf>
    <xf numFmtId="0" fontId="10" fillId="0" borderId="11" xfId="0" applyFont="1" applyBorder="1" applyAlignment="1" applyProtection="1">
      <alignment horizontal="right" vertical="center" wrapText="1"/>
      <protection hidden="1"/>
    </xf>
    <xf numFmtId="0" fontId="10" fillId="0" borderId="30" xfId="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4" fontId="8" fillId="0" borderId="12" xfId="0" applyNumberFormat="1" applyFont="1" applyBorder="1" applyAlignment="1" applyProtection="1">
      <alignment horizontal="right" vertical="center" wrapText="1"/>
      <protection hidden="1"/>
    </xf>
    <xf numFmtId="172" fontId="8" fillId="0" borderId="13" xfId="11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4" fontId="4" fillId="0" borderId="11" xfId="0" applyNumberFormat="1" applyFont="1" applyBorder="1" applyAlignment="1" applyProtection="1">
      <alignment horizontal="right" vertical="center" wrapText="1"/>
      <protection hidden="1"/>
    </xf>
    <xf numFmtId="0" fontId="8" fillId="0" borderId="13" xfId="0" applyFont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4" fontId="4" fillId="0" borderId="17" xfId="0" applyNumberFormat="1" applyFont="1" applyBorder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4" fontId="4" fillId="0" borderId="15" xfId="0" applyNumberFormat="1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170" fontId="11" fillId="2" borderId="13" xfId="11" applyNumberFormat="1" applyFont="1" applyFill="1" applyBorder="1" applyAlignment="1" applyProtection="1">
      <alignment horizontal="center" vertical="center" wrapText="1"/>
      <protection hidden="1"/>
    </xf>
    <xf numFmtId="170" fontId="11" fillId="2" borderId="11" xfId="11" applyNumberFormat="1" applyFont="1" applyFill="1" applyBorder="1" applyAlignment="1" applyProtection="1">
      <alignment horizontal="center" vertical="center" wrapText="1"/>
      <protection hidden="1"/>
    </xf>
    <xf numFmtId="170" fontId="11" fillId="2" borderId="15" xfId="11" applyNumberFormat="1" applyFont="1" applyFill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right" vertical="center"/>
      <protection hidden="1"/>
    </xf>
    <xf numFmtId="0" fontId="22" fillId="0" borderId="11" xfId="0" applyFont="1" applyBorder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7" fillId="3" borderId="5" xfId="7" applyFont="1" applyFill="1" applyBorder="1" applyAlignment="1">
      <alignment horizontal="center" vertical="center"/>
    </xf>
    <xf numFmtId="0" fontId="13" fillId="0" borderId="0" xfId="7" applyFont="1" applyBorder="1" applyAlignment="1">
      <alignment horizontal="justify" vertical="center"/>
    </xf>
    <xf numFmtId="0" fontId="15" fillId="0" borderId="6" xfId="7" applyFont="1" applyBorder="1" applyAlignment="1">
      <alignment horizontal="justify" vertical="center" wrapText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9" fontId="25" fillId="4" borderId="28" xfId="0" applyNumberFormat="1" applyFont="1" applyFill="1" applyBorder="1" applyAlignment="1" applyProtection="1">
      <alignment horizontal="right" vertical="center" wrapText="1"/>
      <protection locked="0"/>
    </xf>
    <xf numFmtId="169" fontId="25" fillId="0" borderId="28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1" fontId="24" fillId="4" borderId="27" xfId="0" applyNumberFormat="1" applyFont="1" applyFill="1" applyBorder="1" applyAlignment="1" applyProtection="1">
      <alignment horizontal="right" vertical="center" wrapText="1"/>
    </xf>
    <xf numFmtId="0" fontId="24" fillId="4" borderId="27" xfId="0" applyFont="1" applyFill="1" applyBorder="1" applyAlignment="1" applyProtection="1">
      <alignment vertical="center" wrapText="1"/>
    </xf>
    <xf numFmtId="0" fontId="25" fillId="4" borderId="28" xfId="0" applyFont="1" applyFill="1" applyBorder="1" applyAlignment="1" applyProtection="1">
      <alignment horizontal="right" vertical="center" wrapText="1"/>
    </xf>
    <xf numFmtId="1" fontId="25" fillId="4" borderId="28" xfId="0" applyNumberFormat="1" applyFont="1" applyFill="1" applyBorder="1" applyAlignment="1" applyProtection="1">
      <alignment horizontal="left" vertical="center" wrapText="1"/>
    </xf>
    <xf numFmtId="0" fontId="25" fillId="4" borderId="28" xfId="0" applyFont="1" applyFill="1" applyBorder="1" applyAlignment="1" applyProtection="1">
      <alignment horizontal="center" vertical="center" wrapText="1"/>
    </xf>
    <xf numFmtId="4" fontId="25" fillId="4" borderId="28" xfId="0" applyNumberFormat="1" applyFont="1" applyFill="1" applyBorder="1" applyAlignment="1" applyProtection="1">
      <alignment horizontal="center" vertical="center" wrapText="1"/>
    </xf>
    <xf numFmtId="169" fontId="25" fillId="4" borderId="28" xfId="0" applyNumberFormat="1" applyFont="1" applyFill="1" applyBorder="1" applyAlignment="1" applyProtection="1">
      <alignment horizontal="right" vertical="center" wrapText="1"/>
    </xf>
    <xf numFmtId="4" fontId="25" fillId="4" borderId="28" xfId="0" applyNumberFormat="1" applyFont="1" applyFill="1" applyBorder="1" applyAlignment="1" applyProtection="1">
      <alignment vertical="center" wrapText="1"/>
    </xf>
    <xf numFmtId="1" fontId="24" fillId="4" borderId="28" xfId="0" applyNumberFormat="1" applyFont="1" applyFill="1" applyBorder="1" applyAlignment="1" applyProtection="1">
      <alignment horizontal="right" vertical="center" wrapText="1"/>
    </xf>
    <xf numFmtId="0" fontId="24" fillId="4" borderId="28" xfId="0" applyFont="1" applyFill="1" applyBorder="1" applyAlignment="1" applyProtection="1">
      <alignment vertical="center" wrapText="1"/>
    </xf>
    <xf numFmtId="1" fontId="25" fillId="4" borderId="28" xfId="0" applyNumberFormat="1" applyFont="1" applyFill="1" applyBorder="1" applyAlignment="1" applyProtection="1">
      <alignment horizontal="center" vertical="center" wrapText="1"/>
    </xf>
    <xf numFmtId="4" fontId="25" fillId="4" borderId="28" xfId="0" applyNumberFormat="1" applyFont="1" applyFill="1" applyBorder="1" applyAlignment="1" applyProtection="1">
      <alignment horizontal="right" vertical="center" wrapText="1"/>
    </xf>
    <xf numFmtId="1" fontId="25" fillId="4" borderId="28" xfId="0" applyNumberFormat="1" applyFont="1" applyFill="1" applyBorder="1" applyAlignment="1" applyProtection="1">
      <alignment horizontal="right" vertical="center" wrapText="1"/>
    </xf>
    <xf numFmtId="1" fontId="25" fillId="0" borderId="28" xfId="0" applyNumberFormat="1" applyFont="1" applyBorder="1" applyAlignment="1" applyProtection="1">
      <alignment horizontal="left" vertical="center" wrapText="1"/>
    </xf>
    <xf numFmtId="1" fontId="25" fillId="0" borderId="28" xfId="0" applyNumberFormat="1" applyFont="1" applyBorder="1" applyAlignment="1" applyProtection="1">
      <alignment horizontal="center" vertical="center" wrapText="1"/>
    </xf>
    <xf numFmtId="4" fontId="25" fillId="0" borderId="28" xfId="0" applyNumberFormat="1" applyFont="1" applyBorder="1" applyAlignment="1" applyProtection="1">
      <alignment horizontal="center" vertical="center" wrapText="1"/>
    </xf>
    <xf numFmtId="169" fontId="25" fillId="0" borderId="28" xfId="0" applyNumberFormat="1" applyFont="1" applyBorder="1" applyAlignment="1" applyProtection="1">
      <alignment horizontal="right" vertical="center" wrapText="1"/>
    </xf>
    <xf numFmtId="0" fontId="25" fillId="0" borderId="28" xfId="0" applyFont="1" applyBorder="1" applyAlignment="1" applyProtection="1">
      <alignment vertical="center" wrapText="1"/>
    </xf>
    <xf numFmtId="0" fontId="25" fillId="0" borderId="28" xfId="0" applyFont="1" applyBorder="1" applyAlignment="1" applyProtection="1">
      <alignment horizontal="center" vertical="center" wrapText="1"/>
    </xf>
    <xf numFmtId="4" fontId="25" fillId="0" borderId="28" xfId="0" applyNumberFormat="1" applyFont="1" applyBorder="1" applyAlignment="1" applyProtection="1">
      <alignment vertical="center" wrapText="1"/>
    </xf>
    <xf numFmtId="10" fontId="5" fillId="0" borderId="11" xfId="0" applyNumberFormat="1" applyFont="1" applyBorder="1" applyAlignment="1" applyProtection="1">
      <alignment horizontal="right" vertical="center" wrapText="1"/>
      <protection locked="0" hidden="1"/>
    </xf>
    <xf numFmtId="10" fontId="29" fillId="0" borderId="11" xfId="0" applyNumberFormat="1" applyFont="1" applyBorder="1" applyAlignment="1" applyProtection="1">
      <alignment horizontal="right" vertical="center" wrapText="1"/>
      <protection locked="0" hidden="1"/>
    </xf>
    <xf numFmtId="0" fontId="9" fillId="0" borderId="13" xfId="0" applyFont="1" applyBorder="1" applyAlignment="1" applyProtection="1">
      <alignment horizontal="right" vertical="center" wrapText="1"/>
      <protection locked="0" hidden="1"/>
    </xf>
    <xf numFmtId="0" fontId="9" fillId="0" borderId="14" xfId="0" applyFont="1" applyBorder="1" applyAlignment="1" applyProtection="1">
      <alignment horizontal="left" vertical="center" wrapText="1"/>
      <protection locked="0" hidden="1"/>
    </xf>
    <xf numFmtId="0" fontId="9" fillId="0" borderId="13" xfId="0" applyFont="1" applyBorder="1" applyAlignment="1" applyProtection="1">
      <alignment horizontal="left" vertical="center" wrapText="1"/>
      <protection locked="0" hidden="1"/>
    </xf>
    <xf numFmtId="0" fontId="9" fillId="0" borderId="13" xfId="0" applyFont="1" applyBorder="1" applyAlignment="1" applyProtection="1">
      <alignment horizontal="left" vertical="center" wrapText="1"/>
      <protection locked="0" hidden="1"/>
    </xf>
  </cellXfs>
  <cellStyles count="16">
    <cellStyle name="Moeda 2" xfId="2"/>
    <cellStyle name="Moeda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 2" xfId="9"/>
    <cellStyle name="Porcentagem" xfId="1" builtinId="5"/>
    <cellStyle name="Porcentagem 2" xfId="10"/>
    <cellStyle name="Separador de milhares_PREÇOS_ECT Taquara int A" xfId="11"/>
    <cellStyle name="TableStyleLight1" xfId="12"/>
    <cellStyle name="Vírgula 2" xfId="13"/>
    <cellStyle name="Vírgula 3" xfId="14"/>
    <cellStyle name="Vírgula 4" xfId="15"/>
  </cellStyles>
  <dxfs count="100"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  <dxf>
      <fill>
        <patternFill>
          <bgColor rgb="FFFAC09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215968"/>
      <rgbColor rgb="FF31859C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22"/>
  <sheetViews>
    <sheetView showGridLines="0" tabSelected="1" zoomScaleNormal="100" workbookViewId="0">
      <selection activeCell="E17" sqref="E17"/>
    </sheetView>
  </sheetViews>
  <sheetFormatPr defaultRowHeight="15" x14ac:dyDescent="0.2"/>
  <cols>
    <col min="1" max="1" width="10.5703125" style="1" bestFit="1" customWidth="1"/>
    <col min="2" max="2" width="76.28515625" style="2" customWidth="1"/>
    <col min="3" max="3" width="9.7109375" style="3" customWidth="1"/>
    <col min="4" max="4" width="6.7109375" style="4" customWidth="1"/>
    <col min="5" max="7" width="11.7109375" style="5" customWidth="1"/>
    <col min="8" max="8" width="11.42578125" style="17" hidden="1" customWidth="1"/>
    <col min="9" max="228" width="11.42578125" style="18" customWidth="1"/>
    <col min="229" max="229" width="56.28515625" style="18" customWidth="1"/>
    <col min="230" max="1022" width="11.42578125" style="18" customWidth="1"/>
    <col min="1023" max="16384" width="9.140625" style="189"/>
  </cols>
  <sheetData>
    <row r="1" spans="1:237" ht="15" customHeight="1" x14ac:dyDescent="0.2">
      <c r="A1" s="150" t="s">
        <v>0</v>
      </c>
      <c r="B1" s="150"/>
      <c r="C1" s="150"/>
      <c r="D1" s="150"/>
      <c r="E1" s="150"/>
      <c r="F1" s="150"/>
      <c r="G1" s="150"/>
    </row>
    <row r="2" spans="1:237" ht="15" customHeight="1" x14ac:dyDescent="0.2">
      <c r="A2" s="150"/>
      <c r="B2" s="150"/>
      <c r="C2" s="150"/>
      <c r="D2" s="150"/>
      <c r="E2" s="150"/>
      <c r="F2" s="150"/>
      <c r="G2" s="150"/>
    </row>
    <row r="3" spans="1:237" ht="15" customHeight="1" x14ac:dyDescent="0.2">
      <c r="A3" s="155" t="s">
        <v>180</v>
      </c>
      <c r="B3" s="155"/>
      <c r="C3" s="155"/>
      <c r="D3" s="155"/>
      <c r="E3" s="151" t="s">
        <v>83</v>
      </c>
      <c r="F3" s="152"/>
      <c r="G3" s="88" t="s">
        <v>181</v>
      </c>
    </row>
    <row r="4" spans="1:237" s="18" customFormat="1" ht="15" customHeight="1" x14ac:dyDescent="0.2">
      <c r="A4" s="155" t="s">
        <v>182</v>
      </c>
      <c r="B4" s="155"/>
      <c r="C4" s="155"/>
      <c r="D4" s="155"/>
      <c r="E4" s="151" t="s">
        <v>1</v>
      </c>
      <c r="F4" s="152"/>
      <c r="G4" s="210">
        <v>0.25</v>
      </c>
    </row>
    <row r="5" spans="1:237" s="18" customFormat="1" ht="15" customHeight="1" x14ac:dyDescent="0.2">
      <c r="A5" s="155" t="s">
        <v>183</v>
      </c>
      <c r="B5" s="155"/>
      <c r="C5" s="155"/>
      <c r="D5" s="155"/>
      <c r="E5" s="151" t="s">
        <v>2</v>
      </c>
      <c r="F5" s="152"/>
      <c r="G5" s="210">
        <v>1.1122000000000001</v>
      </c>
    </row>
    <row r="6" spans="1:237" s="18" customFormat="1" x14ac:dyDescent="0.2">
      <c r="E6" s="153" t="s">
        <v>3</v>
      </c>
      <c r="F6" s="154"/>
      <c r="G6" s="118"/>
    </row>
    <row r="7" spans="1:237" ht="15.75" thickBot="1" x14ac:dyDescent="0.25">
      <c r="A7" s="141"/>
      <c r="B7" s="141"/>
      <c r="C7" s="141"/>
      <c r="D7" s="141"/>
      <c r="E7" s="141"/>
      <c r="F7" s="141"/>
      <c r="G7" s="141"/>
    </row>
    <row r="8" spans="1:237" s="8" customFormat="1" ht="15.75" thickBot="1" x14ac:dyDescent="0.25">
      <c r="A8" s="142" t="s">
        <v>4</v>
      </c>
      <c r="B8" s="142"/>
      <c r="C8" s="142"/>
      <c r="D8" s="142"/>
      <c r="E8" s="142"/>
      <c r="F8" s="142"/>
      <c r="G8" s="142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</row>
    <row r="9" spans="1:237" s="12" customFormat="1" ht="12.75" x14ac:dyDescent="0.2">
      <c r="A9" s="81" t="s">
        <v>5</v>
      </c>
      <c r="B9" s="110"/>
      <c r="C9" s="81" t="s">
        <v>6</v>
      </c>
      <c r="D9" s="143"/>
      <c r="E9" s="143"/>
      <c r="F9" s="81" t="s">
        <v>7</v>
      </c>
      <c r="G9" s="110"/>
      <c r="H9" s="9"/>
      <c r="I9" s="10"/>
      <c r="J9" s="11"/>
      <c r="K9" s="11"/>
      <c r="L9" s="11"/>
      <c r="M9" s="11"/>
      <c r="N9" s="11"/>
      <c r="O9" s="11"/>
      <c r="P9" s="10"/>
      <c r="Q9" s="11"/>
      <c r="R9" s="11"/>
      <c r="S9" s="11"/>
      <c r="T9" s="11"/>
      <c r="U9" s="11"/>
      <c r="V9" s="11"/>
      <c r="W9" s="11"/>
      <c r="X9" s="10"/>
      <c r="Y9" s="11"/>
      <c r="Z9" s="11"/>
      <c r="AA9" s="11"/>
      <c r="AB9" s="11"/>
      <c r="AC9" s="11"/>
      <c r="AD9" s="11"/>
      <c r="AE9" s="11"/>
      <c r="AF9" s="10"/>
      <c r="AG9" s="11"/>
      <c r="AH9" s="11"/>
      <c r="AI9" s="11"/>
      <c r="AJ9" s="11"/>
      <c r="AK9" s="11"/>
      <c r="AL9" s="11"/>
      <c r="AM9" s="11"/>
      <c r="AN9" s="10"/>
      <c r="AO9" s="11"/>
      <c r="AP9" s="11"/>
      <c r="AQ9" s="11"/>
      <c r="AR9" s="11"/>
      <c r="AS9" s="11"/>
      <c r="AT9" s="11"/>
      <c r="AU9" s="11"/>
      <c r="AV9" s="10"/>
      <c r="AW9" s="11"/>
      <c r="AX9" s="11"/>
      <c r="AY9" s="11"/>
      <c r="AZ9" s="11"/>
      <c r="BA9" s="11"/>
      <c r="BB9" s="11"/>
      <c r="BC9" s="11"/>
      <c r="BD9" s="10"/>
      <c r="BE9" s="11"/>
      <c r="BF9" s="11"/>
      <c r="BG9" s="11"/>
      <c r="BH9" s="11"/>
      <c r="BI9" s="11"/>
      <c r="BJ9" s="11"/>
      <c r="BK9" s="11"/>
      <c r="BL9" s="10"/>
      <c r="BM9" s="11"/>
      <c r="BN9" s="11"/>
      <c r="BO9" s="11"/>
      <c r="BP9" s="11"/>
      <c r="BQ9" s="11"/>
      <c r="BR9" s="11"/>
      <c r="BS9" s="11"/>
      <c r="BT9" s="10"/>
      <c r="BU9" s="11"/>
      <c r="BV9" s="11"/>
      <c r="BW9" s="11"/>
      <c r="BX9" s="11"/>
      <c r="BY9" s="11"/>
      <c r="BZ9" s="11"/>
      <c r="CA9" s="11"/>
      <c r="CB9" s="10"/>
      <c r="CC9" s="11"/>
      <c r="CD9" s="11"/>
      <c r="CE9" s="11"/>
      <c r="CF9" s="11"/>
      <c r="CG9" s="11"/>
      <c r="CH9" s="11"/>
      <c r="CI9" s="11"/>
      <c r="CJ9" s="10"/>
      <c r="CK9" s="11"/>
      <c r="CL9" s="11"/>
      <c r="CM9" s="11"/>
      <c r="CN9" s="11"/>
      <c r="CO9" s="11"/>
      <c r="CP9" s="11"/>
      <c r="CQ9" s="11"/>
      <c r="CR9" s="10"/>
      <c r="CS9" s="11"/>
      <c r="CT9" s="11"/>
      <c r="CU9" s="11"/>
      <c r="CV9" s="11"/>
      <c r="CW9" s="11"/>
      <c r="CX9" s="11"/>
      <c r="CY9" s="11"/>
      <c r="CZ9" s="10"/>
      <c r="DA9" s="11"/>
      <c r="DB9" s="11"/>
      <c r="DC9" s="11"/>
      <c r="DD9" s="11"/>
      <c r="DE9" s="11"/>
      <c r="DF9" s="11"/>
      <c r="DG9" s="11"/>
      <c r="DH9" s="10"/>
      <c r="DI9" s="11"/>
      <c r="DJ9" s="11"/>
      <c r="DK9" s="11"/>
      <c r="DL9" s="11"/>
      <c r="DM9" s="11"/>
      <c r="DN9" s="11"/>
      <c r="DO9" s="11"/>
      <c r="DP9" s="10"/>
      <c r="DQ9" s="11"/>
      <c r="DR9" s="11"/>
      <c r="DS9" s="11"/>
      <c r="DT9" s="11"/>
      <c r="DU9" s="11"/>
      <c r="DV9" s="11"/>
      <c r="DW9" s="11"/>
      <c r="DX9" s="10"/>
      <c r="DY9" s="11"/>
      <c r="DZ9" s="11"/>
      <c r="EA9" s="11"/>
      <c r="EB9" s="11"/>
      <c r="EC9" s="11"/>
      <c r="ED9" s="11"/>
      <c r="EE9" s="11"/>
      <c r="EF9" s="10"/>
      <c r="EG9" s="11"/>
      <c r="EH9" s="11"/>
      <c r="EI9" s="11"/>
      <c r="EJ9" s="11"/>
      <c r="EK9" s="11"/>
      <c r="EL9" s="11"/>
      <c r="EM9" s="11"/>
      <c r="EN9" s="10"/>
      <c r="EO9" s="11"/>
      <c r="EP9" s="11"/>
      <c r="EQ9" s="11"/>
      <c r="ER9" s="11"/>
      <c r="ES9" s="11"/>
      <c r="ET9" s="11"/>
      <c r="EU9" s="11"/>
      <c r="EV9" s="10"/>
      <c r="EW9" s="11"/>
      <c r="EX9" s="11"/>
      <c r="EY9" s="11"/>
      <c r="EZ9" s="11"/>
      <c r="FA9" s="11"/>
      <c r="FB9" s="11"/>
      <c r="FC9" s="11"/>
      <c r="FD9" s="10"/>
      <c r="FE9" s="11"/>
      <c r="FF9" s="11"/>
      <c r="FG9" s="11"/>
      <c r="FH9" s="11"/>
      <c r="FI9" s="11"/>
      <c r="FJ9" s="11"/>
      <c r="FK9" s="11"/>
      <c r="FL9" s="10"/>
      <c r="FM9" s="11"/>
      <c r="FN9" s="11"/>
      <c r="FO9" s="11"/>
      <c r="FP9" s="11"/>
      <c r="FQ9" s="11"/>
      <c r="FR9" s="11"/>
      <c r="FS9" s="11"/>
      <c r="FT9" s="10"/>
      <c r="FU9" s="11"/>
      <c r="FV9" s="11"/>
      <c r="FW9" s="11"/>
      <c r="FX9" s="11"/>
      <c r="FY9" s="11"/>
      <c r="FZ9" s="11"/>
      <c r="GA9" s="11"/>
      <c r="GB9" s="10"/>
      <c r="GC9" s="11"/>
      <c r="GD9" s="11"/>
      <c r="GE9" s="11"/>
      <c r="GF9" s="11"/>
      <c r="GG9" s="11"/>
      <c r="GH9" s="11"/>
      <c r="GI9" s="11"/>
      <c r="GJ9" s="10"/>
      <c r="GK9" s="11"/>
      <c r="GL9" s="11"/>
      <c r="GM9" s="11"/>
      <c r="GN9" s="11"/>
      <c r="GO9" s="11"/>
      <c r="GP9" s="11"/>
      <c r="GQ9" s="11"/>
      <c r="GR9" s="10"/>
      <c r="GS9" s="11"/>
      <c r="GT9" s="11"/>
      <c r="GU9" s="11"/>
      <c r="GV9" s="11"/>
      <c r="GW9" s="11"/>
      <c r="GX9" s="11"/>
      <c r="GY9" s="11"/>
      <c r="GZ9" s="10"/>
      <c r="HA9" s="11"/>
      <c r="HB9" s="11"/>
      <c r="HC9" s="11"/>
      <c r="HD9" s="11"/>
      <c r="HE9" s="11"/>
      <c r="HF9" s="11"/>
      <c r="HG9" s="11"/>
      <c r="HH9" s="10"/>
      <c r="HI9" s="11"/>
      <c r="HJ9" s="11"/>
      <c r="HK9" s="11"/>
      <c r="HL9" s="11"/>
      <c r="HM9" s="11"/>
      <c r="HN9" s="11"/>
      <c r="HO9" s="11"/>
      <c r="HP9" s="10"/>
      <c r="HQ9" s="11"/>
      <c r="HR9" s="11"/>
      <c r="HS9" s="11"/>
      <c r="HT9" s="11"/>
      <c r="HU9" s="11"/>
      <c r="HV9" s="11"/>
      <c r="HW9" s="11"/>
      <c r="HX9" s="10"/>
      <c r="HY9" s="11"/>
      <c r="HZ9" s="11"/>
      <c r="IA9" s="11"/>
      <c r="IB9" s="11"/>
      <c r="IC9" s="11"/>
    </row>
    <row r="10" spans="1:237" s="12" customFormat="1" ht="13.5" thickBot="1" x14ac:dyDescent="0.25">
      <c r="A10" s="89" t="s">
        <v>8</v>
      </c>
      <c r="B10" s="111"/>
      <c r="C10" s="89" t="s">
        <v>9</v>
      </c>
      <c r="D10" s="144"/>
      <c r="E10" s="144"/>
      <c r="F10" s="144"/>
      <c r="G10" s="144"/>
      <c r="H10" s="13"/>
      <c r="I10" s="10"/>
      <c r="J10" s="11"/>
      <c r="K10" s="11"/>
      <c r="L10" s="10"/>
      <c r="M10" s="10"/>
      <c r="N10" s="11"/>
      <c r="O10" s="11"/>
      <c r="P10" s="10"/>
      <c r="Q10" s="10"/>
      <c r="R10" s="11"/>
      <c r="S10" s="11"/>
      <c r="T10" s="10"/>
      <c r="U10" s="10"/>
      <c r="V10" s="11"/>
      <c r="W10" s="11"/>
      <c r="X10" s="10"/>
      <c r="Y10" s="10"/>
      <c r="Z10" s="11"/>
      <c r="AA10" s="11"/>
      <c r="AB10" s="10"/>
      <c r="AC10" s="10"/>
      <c r="AD10" s="11"/>
      <c r="AE10" s="11"/>
      <c r="AF10" s="10"/>
      <c r="AG10" s="10"/>
      <c r="AH10" s="11"/>
      <c r="AI10" s="11"/>
      <c r="AJ10" s="10"/>
      <c r="AK10" s="10"/>
      <c r="AL10" s="11"/>
      <c r="AM10" s="11"/>
      <c r="AN10" s="10"/>
      <c r="AO10" s="10"/>
      <c r="AP10" s="11"/>
      <c r="AQ10" s="11"/>
      <c r="AR10" s="10"/>
      <c r="AS10" s="10"/>
      <c r="AT10" s="11"/>
      <c r="AU10" s="11"/>
      <c r="AV10" s="10"/>
      <c r="AW10" s="10"/>
      <c r="AX10" s="11"/>
      <c r="AY10" s="11"/>
      <c r="AZ10" s="10"/>
      <c r="BA10" s="10"/>
      <c r="BB10" s="11"/>
      <c r="BC10" s="11"/>
      <c r="BD10" s="10"/>
      <c r="BE10" s="10"/>
      <c r="BF10" s="11"/>
      <c r="BG10" s="11"/>
      <c r="BH10" s="10"/>
      <c r="BI10" s="10"/>
      <c r="BJ10" s="11"/>
      <c r="BK10" s="11"/>
      <c r="BL10" s="10"/>
      <c r="BM10" s="10"/>
      <c r="BN10" s="11"/>
      <c r="BO10" s="11"/>
      <c r="BP10" s="10"/>
      <c r="BQ10" s="10"/>
      <c r="BR10" s="11"/>
      <c r="BS10" s="11"/>
      <c r="BT10" s="10"/>
      <c r="BU10" s="10"/>
      <c r="BV10" s="11"/>
      <c r="BW10" s="11"/>
      <c r="BX10" s="10"/>
      <c r="BY10" s="10"/>
      <c r="BZ10" s="11"/>
      <c r="CA10" s="11"/>
      <c r="CB10" s="10"/>
      <c r="CC10" s="10"/>
      <c r="CD10" s="11"/>
      <c r="CE10" s="11"/>
      <c r="CF10" s="10"/>
      <c r="CG10" s="10"/>
      <c r="CH10" s="11"/>
      <c r="CI10" s="11"/>
      <c r="CJ10" s="10"/>
      <c r="CK10" s="10"/>
      <c r="CL10" s="11"/>
      <c r="CM10" s="11"/>
      <c r="CN10" s="10"/>
      <c r="CO10" s="10"/>
      <c r="CP10" s="11"/>
      <c r="CQ10" s="11"/>
      <c r="CR10" s="10"/>
      <c r="CS10" s="10"/>
      <c r="CT10" s="11"/>
      <c r="CU10" s="11"/>
      <c r="CV10" s="10"/>
      <c r="CW10" s="10"/>
      <c r="CX10" s="11"/>
      <c r="CY10" s="11"/>
      <c r="CZ10" s="10"/>
      <c r="DA10" s="10"/>
      <c r="DB10" s="11"/>
      <c r="DC10" s="11"/>
      <c r="DD10" s="10"/>
      <c r="DE10" s="10"/>
      <c r="DF10" s="11"/>
      <c r="DG10" s="11"/>
      <c r="DH10" s="10"/>
      <c r="DI10" s="10"/>
      <c r="DJ10" s="11"/>
      <c r="DK10" s="11"/>
      <c r="DL10" s="10"/>
      <c r="DM10" s="10"/>
      <c r="DN10" s="11"/>
      <c r="DO10" s="11"/>
      <c r="DP10" s="10"/>
      <c r="DQ10" s="10"/>
      <c r="DR10" s="11"/>
      <c r="DS10" s="11"/>
      <c r="DT10" s="10"/>
      <c r="DU10" s="10"/>
      <c r="DV10" s="11"/>
      <c r="DW10" s="11"/>
      <c r="DX10" s="10"/>
      <c r="DY10" s="10"/>
      <c r="DZ10" s="11"/>
      <c r="EA10" s="11"/>
      <c r="EB10" s="10"/>
      <c r="EC10" s="10"/>
      <c r="ED10" s="11"/>
      <c r="EE10" s="11"/>
      <c r="EF10" s="10"/>
      <c r="EG10" s="10"/>
      <c r="EH10" s="11"/>
      <c r="EI10" s="11"/>
      <c r="EJ10" s="10"/>
      <c r="EK10" s="10"/>
      <c r="EL10" s="11"/>
      <c r="EM10" s="11"/>
      <c r="EN10" s="10"/>
      <c r="EO10" s="10"/>
      <c r="EP10" s="11"/>
      <c r="EQ10" s="11"/>
      <c r="ER10" s="10"/>
      <c r="ES10" s="10"/>
      <c r="ET10" s="11"/>
      <c r="EU10" s="11"/>
      <c r="EV10" s="10"/>
      <c r="EW10" s="10"/>
      <c r="EX10" s="11"/>
      <c r="EY10" s="11"/>
      <c r="EZ10" s="10"/>
      <c r="FA10" s="10"/>
      <c r="FB10" s="11"/>
      <c r="FC10" s="11"/>
      <c r="FD10" s="10"/>
      <c r="FE10" s="10"/>
      <c r="FF10" s="11"/>
      <c r="FG10" s="11"/>
      <c r="FH10" s="10"/>
      <c r="FI10" s="10"/>
      <c r="FJ10" s="11"/>
      <c r="FK10" s="11"/>
      <c r="FL10" s="10"/>
      <c r="FM10" s="10"/>
      <c r="FN10" s="11"/>
      <c r="FO10" s="11"/>
      <c r="FP10" s="10"/>
      <c r="FQ10" s="10"/>
      <c r="FR10" s="11"/>
      <c r="FS10" s="11"/>
      <c r="FT10" s="10"/>
      <c r="FU10" s="10"/>
      <c r="FV10" s="11"/>
      <c r="FW10" s="11"/>
      <c r="FX10" s="10"/>
      <c r="FY10" s="10"/>
      <c r="FZ10" s="11"/>
      <c r="GA10" s="11"/>
      <c r="GB10" s="10"/>
      <c r="GC10" s="10"/>
      <c r="GD10" s="11"/>
      <c r="GE10" s="11"/>
      <c r="GF10" s="10"/>
      <c r="GG10" s="10"/>
      <c r="GH10" s="11"/>
      <c r="GI10" s="11"/>
      <c r="GJ10" s="10"/>
      <c r="GK10" s="10"/>
      <c r="GL10" s="11"/>
      <c r="GM10" s="11"/>
      <c r="GN10" s="10"/>
      <c r="GO10" s="10"/>
      <c r="GP10" s="11"/>
      <c r="GQ10" s="11"/>
      <c r="GR10" s="10"/>
      <c r="GS10" s="10"/>
      <c r="GT10" s="11"/>
      <c r="GU10" s="11"/>
      <c r="GV10" s="10"/>
      <c r="GW10" s="10"/>
      <c r="GX10" s="11"/>
      <c r="GY10" s="11"/>
      <c r="GZ10" s="10"/>
      <c r="HA10" s="10"/>
      <c r="HB10" s="11"/>
      <c r="HC10" s="11"/>
      <c r="HD10" s="10"/>
      <c r="HE10" s="10"/>
      <c r="HF10" s="11"/>
      <c r="HG10" s="11"/>
      <c r="HH10" s="10"/>
      <c r="HI10" s="10"/>
      <c r="HJ10" s="11"/>
      <c r="HK10" s="11"/>
      <c r="HL10" s="10"/>
      <c r="HM10" s="10"/>
      <c r="HN10" s="11"/>
      <c r="HO10" s="11"/>
      <c r="HP10" s="10"/>
      <c r="HQ10" s="10"/>
      <c r="HR10" s="11"/>
      <c r="HS10" s="11"/>
      <c r="HT10" s="10"/>
      <c r="HU10" s="10"/>
      <c r="HV10" s="11"/>
      <c r="HW10" s="11"/>
      <c r="HX10" s="10"/>
      <c r="HY10" s="10"/>
      <c r="HZ10" s="11"/>
      <c r="IA10" s="11"/>
      <c r="IB10" s="10"/>
      <c r="IC10" s="10"/>
    </row>
    <row r="11" spans="1:237" s="8" customFormat="1" ht="15.75" thickBot="1" x14ac:dyDescent="0.25">
      <c r="A11" s="142" t="s">
        <v>10</v>
      </c>
      <c r="B11" s="142"/>
      <c r="C11" s="142"/>
      <c r="D11" s="142"/>
      <c r="E11" s="142"/>
      <c r="F11" s="142"/>
      <c r="G11" s="142"/>
      <c r="H11" s="14"/>
      <c r="I11" s="15"/>
      <c r="J11" s="7"/>
      <c r="K11" s="7"/>
      <c r="L11" s="15"/>
      <c r="M11" s="15"/>
      <c r="N11" s="7"/>
      <c r="O11" s="7"/>
      <c r="P11" s="15"/>
      <c r="Q11" s="15"/>
      <c r="R11" s="7"/>
      <c r="S11" s="7"/>
      <c r="T11" s="15"/>
      <c r="U11" s="15"/>
      <c r="V11" s="7"/>
      <c r="W11" s="7"/>
      <c r="X11" s="15"/>
      <c r="Y11" s="15"/>
      <c r="Z11" s="7"/>
      <c r="AA11" s="7"/>
      <c r="AB11" s="15"/>
      <c r="AC11" s="15"/>
      <c r="AD11" s="7"/>
      <c r="AE11" s="7"/>
      <c r="AF11" s="15"/>
      <c r="AG11" s="15"/>
      <c r="AH11" s="7"/>
      <c r="AI11" s="7"/>
      <c r="AJ11" s="15"/>
      <c r="AK11" s="15"/>
      <c r="AL11" s="7"/>
      <c r="AM11" s="7"/>
      <c r="AN11" s="15"/>
      <c r="AO11" s="15"/>
      <c r="AP11" s="7"/>
      <c r="AQ11" s="7"/>
      <c r="AR11" s="15"/>
      <c r="AS11" s="15"/>
      <c r="AT11" s="7"/>
      <c r="AU11" s="7"/>
      <c r="AV11" s="15"/>
      <c r="AW11" s="15"/>
      <c r="AX11" s="7"/>
      <c r="AY11" s="7"/>
      <c r="AZ11" s="15"/>
      <c r="BA11" s="15"/>
      <c r="BB11" s="7"/>
      <c r="BC11" s="7"/>
      <c r="BD11" s="15"/>
      <c r="BE11" s="15"/>
      <c r="BF11" s="7"/>
      <c r="BG11" s="7"/>
      <c r="BH11" s="15"/>
      <c r="BI11" s="15"/>
      <c r="BJ11" s="7"/>
      <c r="BK11" s="7"/>
      <c r="BL11" s="15"/>
      <c r="BM11" s="15"/>
      <c r="BN11" s="7"/>
      <c r="BO11" s="7"/>
      <c r="BP11" s="15"/>
      <c r="BQ11" s="15"/>
      <c r="BR11" s="7"/>
      <c r="BS11" s="7"/>
      <c r="BT11" s="15"/>
      <c r="BU11" s="15"/>
      <c r="BV11" s="7"/>
      <c r="BW11" s="7"/>
      <c r="BX11" s="15"/>
      <c r="BY11" s="15"/>
      <c r="BZ11" s="7"/>
      <c r="CA11" s="7"/>
      <c r="CB11" s="15"/>
      <c r="CC11" s="15"/>
      <c r="CD11" s="7"/>
      <c r="CE11" s="7"/>
      <c r="CF11" s="15"/>
      <c r="CG11" s="15"/>
      <c r="CH11" s="7"/>
      <c r="CI11" s="7"/>
      <c r="CJ11" s="15"/>
      <c r="CK11" s="15"/>
      <c r="CL11" s="7"/>
      <c r="CM11" s="7"/>
      <c r="CN11" s="15"/>
      <c r="CO11" s="15"/>
      <c r="CP11" s="7"/>
      <c r="CQ11" s="7"/>
      <c r="CR11" s="15"/>
      <c r="CS11" s="15"/>
      <c r="CT11" s="7"/>
      <c r="CU11" s="7"/>
      <c r="CV11" s="15"/>
      <c r="CW11" s="15"/>
      <c r="CX11" s="7"/>
      <c r="CY11" s="7"/>
      <c r="CZ11" s="15"/>
      <c r="DA11" s="15"/>
      <c r="DB11" s="7"/>
      <c r="DC11" s="7"/>
      <c r="DD11" s="15"/>
      <c r="DE11" s="15"/>
      <c r="DF11" s="7"/>
      <c r="DG11" s="7"/>
      <c r="DH11" s="15"/>
      <c r="DI11" s="15"/>
      <c r="DJ11" s="7"/>
      <c r="DK11" s="7"/>
      <c r="DL11" s="15"/>
      <c r="DM11" s="15"/>
      <c r="DN11" s="7"/>
      <c r="DO11" s="7"/>
      <c r="DP11" s="15"/>
      <c r="DQ11" s="15"/>
      <c r="DR11" s="7"/>
      <c r="DS11" s="7"/>
      <c r="DT11" s="15"/>
      <c r="DU11" s="15"/>
      <c r="DV11" s="7"/>
      <c r="DW11" s="7"/>
      <c r="DX11" s="15"/>
      <c r="DY11" s="15"/>
      <c r="DZ11" s="7"/>
      <c r="EA11" s="7"/>
      <c r="EB11" s="15"/>
      <c r="EC11" s="15"/>
      <c r="ED11" s="7"/>
      <c r="EE11" s="7"/>
      <c r="EF11" s="15"/>
      <c r="EG11" s="15"/>
      <c r="EH11" s="7"/>
      <c r="EI11" s="7"/>
      <c r="EJ11" s="15"/>
      <c r="EK11" s="15"/>
      <c r="EL11" s="7"/>
      <c r="EM11" s="7"/>
      <c r="EN11" s="15"/>
      <c r="EO11" s="15"/>
      <c r="EP11" s="7"/>
      <c r="EQ11" s="7"/>
      <c r="ER11" s="15"/>
      <c r="ES11" s="15"/>
      <c r="ET11" s="7"/>
      <c r="EU11" s="7"/>
      <c r="EV11" s="15"/>
      <c r="EW11" s="15"/>
      <c r="EX11" s="7"/>
      <c r="EY11" s="7"/>
      <c r="EZ11" s="15"/>
      <c r="FA11" s="15"/>
      <c r="FB11" s="7"/>
      <c r="FC11" s="7"/>
      <c r="FD11" s="15"/>
      <c r="FE11" s="15"/>
      <c r="FF11" s="7"/>
      <c r="FG11" s="7"/>
      <c r="FH11" s="15"/>
      <c r="FI11" s="15"/>
      <c r="FJ11" s="7"/>
      <c r="FK11" s="7"/>
      <c r="FL11" s="15"/>
      <c r="FM11" s="15"/>
      <c r="FN11" s="7"/>
      <c r="FO11" s="7"/>
      <c r="FP11" s="15"/>
      <c r="FQ11" s="15"/>
      <c r="FR11" s="7"/>
      <c r="FS11" s="7"/>
      <c r="FT11" s="15"/>
      <c r="FU11" s="15"/>
      <c r="FV11" s="7"/>
      <c r="FW11" s="7"/>
      <c r="FX11" s="15"/>
      <c r="FY11" s="15"/>
      <c r="FZ11" s="7"/>
      <c r="GA11" s="7"/>
      <c r="GB11" s="15"/>
      <c r="GC11" s="15"/>
      <c r="GD11" s="7"/>
      <c r="GE11" s="7"/>
      <c r="GF11" s="15"/>
      <c r="GG11" s="15"/>
      <c r="GH11" s="7"/>
      <c r="GI11" s="7"/>
      <c r="GJ11" s="15"/>
      <c r="GK11" s="15"/>
      <c r="GL11" s="7"/>
      <c r="GM11" s="7"/>
      <c r="GN11" s="15"/>
      <c r="GO11" s="15"/>
      <c r="GP11" s="7"/>
      <c r="GQ11" s="7"/>
      <c r="GR11" s="15"/>
      <c r="GS11" s="15"/>
      <c r="GT11" s="7"/>
      <c r="GU11" s="7"/>
      <c r="GV11" s="15"/>
      <c r="GW11" s="15"/>
      <c r="GX11" s="7"/>
      <c r="GY11" s="7"/>
      <c r="GZ11" s="15"/>
      <c r="HA11" s="15"/>
      <c r="HB11" s="7"/>
      <c r="HC11" s="7"/>
      <c r="HD11" s="15"/>
      <c r="HE11" s="15"/>
      <c r="HF11" s="7"/>
      <c r="HG11" s="7"/>
      <c r="HH11" s="15"/>
      <c r="HI11" s="15"/>
      <c r="HJ11" s="7"/>
      <c r="HK11" s="7"/>
      <c r="HL11" s="15"/>
      <c r="HM11" s="15"/>
      <c r="HN11" s="7"/>
      <c r="HO11" s="7"/>
      <c r="HP11" s="15"/>
      <c r="HQ11" s="15"/>
      <c r="HR11" s="7"/>
      <c r="HS11" s="7"/>
      <c r="HT11" s="15"/>
      <c r="HU11" s="15"/>
      <c r="HV11" s="7"/>
      <c r="HW11" s="7"/>
      <c r="HX11" s="15"/>
      <c r="HY11" s="15"/>
      <c r="HZ11" s="7"/>
      <c r="IA11" s="7"/>
      <c r="IB11" s="15"/>
      <c r="IC11" s="15"/>
    </row>
    <row r="12" spans="1:237" x14ac:dyDescent="0.2">
      <c r="A12" s="77" t="s">
        <v>11</v>
      </c>
      <c r="B12" s="90" t="s">
        <v>12</v>
      </c>
      <c r="C12" s="91"/>
      <c r="D12" s="92"/>
      <c r="E12" s="93"/>
      <c r="F12" s="93"/>
      <c r="G12" s="93"/>
    </row>
    <row r="13" spans="1:237" s="8" customFormat="1" ht="15" customHeight="1" x14ac:dyDescent="0.2">
      <c r="A13" s="145" t="s">
        <v>13</v>
      </c>
      <c r="B13" s="145" t="s">
        <v>14</v>
      </c>
      <c r="C13" s="147" t="s">
        <v>15</v>
      </c>
      <c r="D13" s="145" t="s">
        <v>16</v>
      </c>
      <c r="E13" s="149" t="s">
        <v>17</v>
      </c>
      <c r="F13" s="149"/>
      <c r="G13" s="139" t="s">
        <v>18</v>
      </c>
      <c r="H13" s="16"/>
    </row>
    <row r="14" spans="1:237" s="8" customFormat="1" x14ac:dyDescent="0.2">
      <c r="A14" s="146"/>
      <c r="B14" s="146"/>
      <c r="C14" s="148"/>
      <c r="D14" s="146"/>
      <c r="E14" s="94" t="s">
        <v>19</v>
      </c>
      <c r="F14" s="94" t="s">
        <v>20</v>
      </c>
      <c r="G14" s="140"/>
      <c r="H14" s="16"/>
    </row>
    <row r="15" spans="1:237" x14ac:dyDescent="0.2">
      <c r="A15" s="112" t="s">
        <v>21</v>
      </c>
      <c r="B15" s="83" t="s">
        <v>22</v>
      </c>
      <c r="C15" s="85"/>
      <c r="D15" s="86"/>
      <c r="E15" s="95"/>
      <c r="F15" s="95"/>
      <c r="G15" s="87"/>
    </row>
    <row r="16" spans="1:237" x14ac:dyDescent="0.2">
      <c r="A16" s="190">
        <v>1</v>
      </c>
      <c r="B16" s="191" t="s">
        <v>85</v>
      </c>
      <c r="C16" s="99"/>
      <c r="D16" s="100"/>
      <c r="E16" s="101"/>
      <c r="F16" s="101"/>
      <c r="G16" s="101"/>
      <c r="H16" s="17">
        <f>SUM(G17:G20)</f>
        <v>0</v>
      </c>
    </row>
    <row r="17" spans="1:8" s="18" customFormat="1" x14ac:dyDescent="0.2">
      <c r="A17" s="192" t="s">
        <v>24</v>
      </c>
      <c r="B17" s="193" t="s">
        <v>86</v>
      </c>
      <c r="C17" s="194">
        <v>4</v>
      </c>
      <c r="D17" s="195" t="s">
        <v>87</v>
      </c>
      <c r="E17" s="187"/>
      <c r="F17" s="187"/>
      <c r="G17" s="197">
        <f t="shared" ref="G17:G20" si="0">SUM(E17,F17)*C17</f>
        <v>0</v>
      </c>
      <c r="H17" s="17"/>
    </row>
    <row r="18" spans="1:8" s="18" customFormat="1" x14ac:dyDescent="0.2">
      <c r="A18" s="192" t="s">
        <v>25</v>
      </c>
      <c r="B18" s="193" t="s">
        <v>88</v>
      </c>
      <c r="C18" s="194">
        <v>1</v>
      </c>
      <c r="D18" s="195" t="s">
        <v>89</v>
      </c>
      <c r="E18" s="196" t="s">
        <v>90</v>
      </c>
      <c r="F18" s="187"/>
      <c r="G18" s="197">
        <f t="shared" si="0"/>
        <v>0</v>
      </c>
      <c r="H18" s="17"/>
    </row>
    <row r="19" spans="1:8" s="18" customFormat="1" ht="25.5" x14ac:dyDescent="0.2">
      <c r="A19" s="192" t="s">
        <v>91</v>
      </c>
      <c r="B19" s="193" t="s">
        <v>254</v>
      </c>
      <c r="C19" s="194">
        <v>1</v>
      </c>
      <c r="D19" s="195" t="s">
        <v>92</v>
      </c>
      <c r="E19" s="196" t="s">
        <v>90</v>
      </c>
      <c r="F19" s="187"/>
      <c r="G19" s="197">
        <f t="shared" si="0"/>
        <v>0</v>
      </c>
      <c r="H19" s="17"/>
    </row>
    <row r="20" spans="1:8" s="18" customFormat="1" x14ac:dyDescent="0.2">
      <c r="A20" s="192" t="s">
        <v>93</v>
      </c>
      <c r="B20" s="193" t="s">
        <v>94</v>
      </c>
      <c r="C20" s="194">
        <v>70</v>
      </c>
      <c r="D20" s="195" t="s">
        <v>95</v>
      </c>
      <c r="E20" s="187"/>
      <c r="F20" s="187"/>
      <c r="G20" s="197">
        <f t="shared" si="0"/>
        <v>0</v>
      </c>
      <c r="H20" s="19"/>
    </row>
    <row r="21" spans="1:8" s="18" customFormat="1" x14ac:dyDescent="0.2">
      <c r="A21" s="198">
        <v>2</v>
      </c>
      <c r="B21" s="199" t="s">
        <v>96</v>
      </c>
      <c r="C21" s="200"/>
      <c r="D21" s="194"/>
      <c r="E21" s="201"/>
      <c r="F21" s="201"/>
      <c r="G21" s="196"/>
      <c r="H21" s="17">
        <f>SUM(G22:G24)</f>
        <v>0</v>
      </c>
    </row>
    <row r="22" spans="1:8" s="18" customFormat="1" x14ac:dyDescent="0.2">
      <c r="A22" s="202" t="s">
        <v>26</v>
      </c>
      <c r="B22" s="193" t="s">
        <v>97</v>
      </c>
      <c r="C22" s="194">
        <v>1</v>
      </c>
      <c r="D22" s="195" t="s">
        <v>89</v>
      </c>
      <c r="E22" s="196" t="s">
        <v>90</v>
      </c>
      <c r="F22" s="187"/>
      <c r="G22" s="197">
        <f t="shared" ref="G22:G24" si="1">SUM(E22,F22)*C22</f>
        <v>0</v>
      </c>
      <c r="H22" s="17"/>
    </row>
    <row r="23" spans="1:8" s="18" customFormat="1" x14ac:dyDescent="0.2">
      <c r="A23" s="202" t="s">
        <v>27</v>
      </c>
      <c r="B23" s="193" t="s">
        <v>98</v>
      </c>
      <c r="C23" s="194">
        <v>1</v>
      </c>
      <c r="D23" s="195" t="s">
        <v>89</v>
      </c>
      <c r="E23" s="196" t="s">
        <v>90</v>
      </c>
      <c r="F23" s="187"/>
      <c r="G23" s="197">
        <f t="shared" si="1"/>
        <v>0</v>
      </c>
      <c r="H23" s="17"/>
    </row>
    <row r="24" spans="1:8" s="18" customFormat="1" x14ac:dyDescent="0.2">
      <c r="A24" s="202" t="s">
        <v>99</v>
      </c>
      <c r="B24" s="193" t="s">
        <v>100</v>
      </c>
      <c r="C24" s="194">
        <v>12</v>
      </c>
      <c r="D24" s="195" t="s">
        <v>89</v>
      </c>
      <c r="E24" s="196" t="s">
        <v>90</v>
      </c>
      <c r="F24" s="187"/>
      <c r="G24" s="197">
        <f t="shared" si="1"/>
        <v>0</v>
      </c>
      <c r="H24" s="17"/>
    </row>
    <row r="25" spans="1:8" s="18" customFormat="1" x14ac:dyDescent="0.2">
      <c r="A25" s="198">
        <v>3</v>
      </c>
      <c r="B25" s="199" t="s">
        <v>101</v>
      </c>
      <c r="C25" s="200"/>
      <c r="D25" s="194"/>
      <c r="E25" s="201"/>
      <c r="F25" s="201"/>
      <c r="G25" s="196"/>
      <c r="H25" s="17">
        <f>SUM(G26:G33)</f>
        <v>0</v>
      </c>
    </row>
    <row r="26" spans="1:8" s="18" customFormat="1" x14ac:dyDescent="0.2">
      <c r="A26" s="202" t="s">
        <v>28</v>
      </c>
      <c r="B26" s="203" t="s">
        <v>102</v>
      </c>
      <c r="C26" s="204">
        <v>1</v>
      </c>
      <c r="D26" s="205" t="s">
        <v>89</v>
      </c>
      <c r="E26" s="206" t="s">
        <v>90</v>
      </c>
      <c r="F26" s="188"/>
      <c r="G26" s="197">
        <f t="shared" ref="G26:G33" si="2">SUM(E26,F26)*C26</f>
        <v>0</v>
      </c>
      <c r="H26" s="17"/>
    </row>
    <row r="27" spans="1:8" s="18" customFormat="1" x14ac:dyDescent="0.2">
      <c r="A27" s="202" t="s">
        <v>29</v>
      </c>
      <c r="B27" s="203" t="s">
        <v>184</v>
      </c>
      <c r="C27" s="204">
        <v>1</v>
      </c>
      <c r="D27" s="205" t="s">
        <v>185</v>
      </c>
      <c r="E27" s="206" t="s">
        <v>90</v>
      </c>
      <c r="F27" s="188"/>
      <c r="G27" s="197">
        <f t="shared" si="2"/>
        <v>0</v>
      </c>
      <c r="H27" s="17"/>
    </row>
    <row r="28" spans="1:8" s="18" customFormat="1" x14ac:dyDescent="0.2">
      <c r="A28" s="202" t="s">
        <v>105</v>
      </c>
      <c r="B28" s="203" t="s">
        <v>189</v>
      </c>
      <c r="C28" s="204">
        <v>1</v>
      </c>
      <c r="D28" s="205" t="s">
        <v>185</v>
      </c>
      <c r="E28" s="188"/>
      <c r="F28" s="188"/>
      <c r="G28" s="197">
        <f t="shared" si="2"/>
        <v>0</v>
      </c>
      <c r="H28" s="17"/>
    </row>
    <row r="29" spans="1:8" s="18" customFormat="1" x14ac:dyDescent="0.2">
      <c r="A29" s="202" t="s">
        <v>107</v>
      </c>
      <c r="B29" s="203" t="s">
        <v>188</v>
      </c>
      <c r="C29" s="204">
        <v>1</v>
      </c>
      <c r="D29" s="205" t="s">
        <v>185</v>
      </c>
      <c r="E29" s="206" t="s">
        <v>90</v>
      </c>
      <c r="F29" s="188"/>
      <c r="G29" s="197">
        <f t="shared" si="2"/>
        <v>0</v>
      </c>
      <c r="H29" s="17"/>
    </row>
    <row r="30" spans="1:8" s="18" customFormat="1" x14ac:dyDescent="0.2">
      <c r="A30" s="202" t="s">
        <v>178</v>
      </c>
      <c r="B30" s="207" t="s">
        <v>190</v>
      </c>
      <c r="C30" s="204">
        <v>1</v>
      </c>
      <c r="D30" s="208" t="s">
        <v>191</v>
      </c>
      <c r="E30" s="188"/>
      <c r="F30" s="188"/>
      <c r="G30" s="197">
        <f t="shared" si="2"/>
        <v>0</v>
      </c>
      <c r="H30" s="17"/>
    </row>
    <row r="31" spans="1:8" s="18" customFormat="1" ht="25.5" x14ac:dyDescent="0.2">
      <c r="A31" s="202" t="s">
        <v>186</v>
      </c>
      <c r="B31" s="203" t="s">
        <v>103</v>
      </c>
      <c r="C31" s="204">
        <v>30</v>
      </c>
      <c r="D31" s="205" t="s">
        <v>104</v>
      </c>
      <c r="E31" s="188"/>
      <c r="F31" s="188"/>
      <c r="G31" s="197">
        <f t="shared" si="2"/>
        <v>0</v>
      </c>
      <c r="H31" s="17"/>
    </row>
    <row r="32" spans="1:8" s="18" customFormat="1" ht="25.5" x14ac:dyDescent="0.2">
      <c r="A32" s="202" t="s">
        <v>187</v>
      </c>
      <c r="B32" s="203" t="s">
        <v>106</v>
      </c>
      <c r="C32" s="204">
        <v>7</v>
      </c>
      <c r="D32" s="208" t="s">
        <v>89</v>
      </c>
      <c r="E32" s="188"/>
      <c r="F32" s="188"/>
      <c r="G32" s="197">
        <f t="shared" si="2"/>
        <v>0</v>
      </c>
      <c r="H32" s="17"/>
    </row>
    <row r="33" spans="1:8" s="18" customFormat="1" x14ac:dyDescent="0.2">
      <c r="A33" s="202" t="s">
        <v>192</v>
      </c>
      <c r="B33" s="193" t="s">
        <v>108</v>
      </c>
      <c r="C33" s="200">
        <v>4</v>
      </c>
      <c r="D33" s="195" t="s">
        <v>95</v>
      </c>
      <c r="E33" s="196" t="s">
        <v>90</v>
      </c>
      <c r="F33" s="187"/>
      <c r="G33" s="197">
        <f t="shared" si="2"/>
        <v>0</v>
      </c>
      <c r="H33" s="17"/>
    </row>
    <row r="34" spans="1:8" s="18" customFormat="1" x14ac:dyDescent="0.2">
      <c r="A34" s="198">
        <v>4</v>
      </c>
      <c r="B34" s="199" t="s">
        <v>109</v>
      </c>
      <c r="C34" s="200"/>
      <c r="D34" s="194"/>
      <c r="E34" s="201"/>
      <c r="F34" s="201"/>
      <c r="G34" s="196"/>
      <c r="H34" s="17">
        <f>SUM(G35:G37)</f>
        <v>0</v>
      </c>
    </row>
    <row r="35" spans="1:8" ht="25.5" x14ac:dyDescent="0.2">
      <c r="A35" s="202" t="s">
        <v>30</v>
      </c>
      <c r="B35" s="193" t="s">
        <v>110</v>
      </c>
      <c r="C35" s="200">
        <v>30</v>
      </c>
      <c r="D35" s="195" t="s">
        <v>111</v>
      </c>
      <c r="E35" s="187"/>
      <c r="F35" s="187"/>
      <c r="G35" s="197">
        <f t="shared" ref="G35:G36" si="3">SUM(E35,F35)*C35</f>
        <v>0</v>
      </c>
    </row>
    <row r="36" spans="1:8" ht="25.5" x14ac:dyDescent="0.2">
      <c r="A36" s="202" t="s">
        <v>31</v>
      </c>
      <c r="B36" s="193" t="s">
        <v>112</v>
      </c>
      <c r="C36" s="200">
        <v>30</v>
      </c>
      <c r="D36" s="195" t="s">
        <v>111</v>
      </c>
      <c r="E36" s="187"/>
      <c r="F36" s="187"/>
      <c r="G36" s="197">
        <f t="shared" si="3"/>
        <v>0</v>
      </c>
    </row>
    <row r="37" spans="1:8" s="18" customFormat="1" ht="25.5" x14ac:dyDescent="0.2">
      <c r="A37" s="202" t="s">
        <v>113</v>
      </c>
      <c r="B37" s="193" t="s">
        <v>114</v>
      </c>
      <c r="C37" s="200">
        <v>30</v>
      </c>
      <c r="D37" s="195" t="s">
        <v>111</v>
      </c>
      <c r="E37" s="187"/>
      <c r="F37" s="187"/>
      <c r="G37" s="197">
        <f>SUM(E37,F37)*C37</f>
        <v>0</v>
      </c>
      <c r="H37" s="17"/>
    </row>
    <row r="38" spans="1:8" x14ac:dyDescent="0.2">
      <c r="A38" s="198">
        <v>5</v>
      </c>
      <c r="B38" s="199" t="s">
        <v>115</v>
      </c>
      <c r="C38" s="200"/>
      <c r="D38" s="194"/>
      <c r="E38" s="201"/>
      <c r="F38" s="201"/>
      <c r="G38" s="196"/>
      <c r="H38" s="17">
        <f>SUM(G39:G41)</f>
        <v>0</v>
      </c>
    </row>
    <row r="39" spans="1:8" x14ac:dyDescent="0.2">
      <c r="A39" s="202" t="s">
        <v>32</v>
      </c>
      <c r="B39" s="193" t="s">
        <v>116</v>
      </c>
      <c r="C39" s="200">
        <v>30</v>
      </c>
      <c r="D39" s="194" t="s">
        <v>111</v>
      </c>
      <c r="E39" s="187"/>
      <c r="F39" s="187"/>
      <c r="G39" s="197">
        <f t="shared" ref="G39:G41" si="4">SUM(E39,F39)*C39</f>
        <v>0</v>
      </c>
    </row>
    <row r="40" spans="1:8" s="18" customFormat="1" ht="25.5" x14ac:dyDescent="0.2">
      <c r="A40" s="202" t="s">
        <v>33</v>
      </c>
      <c r="B40" s="193" t="s">
        <v>117</v>
      </c>
      <c r="C40" s="200">
        <v>60</v>
      </c>
      <c r="D40" s="194" t="s">
        <v>104</v>
      </c>
      <c r="E40" s="187"/>
      <c r="F40" s="187"/>
      <c r="G40" s="197">
        <f t="shared" si="4"/>
        <v>0</v>
      </c>
      <c r="H40" s="17"/>
    </row>
    <row r="41" spans="1:8" x14ac:dyDescent="0.2">
      <c r="A41" s="202" t="s">
        <v>59</v>
      </c>
      <c r="B41" s="193" t="s">
        <v>118</v>
      </c>
      <c r="C41" s="200">
        <v>300</v>
      </c>
      <c r="D41" s="194" t="s">
        <v>111</v>
      </c>
      <c r="E41" s="187"/>
      <c r="F41" s="187"/>
      <c r="G41" s="197">
        <f t="shared" si="4"/>
        <v>0</v>
      </c>
    </row>
    <row r="42" spans="1:8" x14ac:dyDescent="0.2">
      <c r="A42" s="198">
        <v>6</v>
      </c>
      <c r="B42" s="199" t="s">
        <v>119</v>
      </c>
      <c r="C42" s="200"/>
      <c r="D42" s="194"/>
      <c r="E42" s="201"/>
      <c r="F42" s="201"/>
      <c r="G42" s="196"/>
      <c r="H42" s="17">
        <f>SUM(G43:G72)</f>
        <v>0</v>
      </c>
    </row>
    <row r="43" spans="1:8" x14ac:dyDescent="0.2">
      <c r="A43" s="202" t="s">
        <v>120</v>
      </c>
      <c r="B43" s="102" t="s">
        <v>204</v>
      </c>
      <c r="C43" s="103">
        <v>1</v>
      </c>
      <c r="D43" s="104" t="s">
        <v>125</v>
      </c>
      <c r="E43" s="188"/>
      <c r="F43" s="188"/>
      <c r="G43" s="209">
        <f t="shared" ref="G43:G72" si="5">SUM(E43,F43)*C43</f>
        <v>0</v>
      </c>
    </row>
    <row r="44" spans="1:8" x14ac:dyDescent="0.2">
      <c r="A44" s="202" t="s">
        <v>121</v>
      </c>
      <c r="B44" s="105" t="s">
        <v>205</v>
      </c>
      <c r="C44" s="103">
        <v>1</v>
      </c>
      <c r="D44" s="104" t="s">
        <v>89</v>
      </c>
      <c r="E44" s="188"/>
      <c r="F44" s="188"/>
      <c r="G44" s="209">
        <f t="shared" si="5"/>
        <v>0</v>
      </c>
    </row>
    <row r="45" spans="1:8" x14ac:dyDescent="0.2">
      <c r="A45" s="202" t="s">
        <v>193</v>
      </c>
      <c r="B45" s="102" t="s">
        <v>206</v>
      </c>
      <c r="C45" s="103">
        <v>28</v>
      </c>
      <c r="D45" s="104" t="s">
        <v>95</v>
      </c>
      <c r="E45" s="188"/>
      <c r="F45" s="188"/>
      <c r="G45" s="209">
        <f t="shared" si="5"/>
        <v>0</v>
      </c>
    </row>
    <row r="46" spans="1:8" x14ac:dyDescent="0.2">
      <c r="A46" s="202" t="s">
        <v>194</v>
      </c>
      <c r="B46" s="106" t="s">
        <v>207</v>
      </c>
      <c r="C46" s="107">
        <v>1</v>
      </c>
      <c r="D46" s="108" t="s">
        <v>208</v>
      </c>
      <c r="E46" s="188"/>
      <c r="F46" s="188"/>
      <c r="G46" s="209">
        <f t="shared" si="5"/>
        <v>0</v>
      </c>
    </row>
    <row r="47" spans="1:8" x14ac:dyDescent="0.2">
      <c r="A47" s="202" t="s">
        <v>195</v>
      </c>
      <c r="B47" s="106" t="s">
        <v>245</v>
      </c>
      <c r="C47" s="107">
        <v>1</v>
      </c>
      <c r="D47" s="104" t="s">
        <v>89</v>
      </c>
      <c r="E47" s="188"/>
      <c r="F47" s="188"/>
      <c r="G47" s="209">
        <f t="shared" si="5"/>
        <v>0</v>
      </c>
    </row>
    <row r="48" spans="1:8" x14ac:dyDescent="0.2">
      <c r="A48" s="202" t="s">
        <v>196</v>
      </c>
      <c r="B48" s="106" t="s">
        <v>209</v>
      </c>
      <c r="C48" s="107"/>
      <c r="D48" s="109"/>
      <c r="E48" s="206"/>
      <c r="F48" s="206"/>
      <c r="G48" s="209"/>
    </row>
    <row r="49" spans="1:8" x14ac:dyDescent="0.2">
      <c r="A49" s="202" t="s">
        <v>229</v>
      </c>
      <c r="B49" s="106" t="s">
        <v>210</v>
      </c>
      <c r="C49" s="107">
        <v>1</v>
      </c>
      <c r="D49" s="104" t="s">
        <v>89</v>
      </c>
      <c r="E49" s="188"/>
      <c r="F49" s="188"/>
      <c r="G49" s="209">
        <f t="shared" si="5"/>
        <v>0</v>
      </c>
    </row>
    <row r="50" spans="1:8" x14ac:dyDescent="0.2">
      <c r="A50" s="202" t="s">
        <v>230</v>
      </c>
      <c r="B50" s="106" t="s">
        <v>211</v>
      </c>
      <c r="C50" s="107">
        <v>4</v>
      </c>
      <c r="D50" s="104" t="s">
        <v>89</v>
      </c>
      <c r="E50" s="188"/>
      <c r="F50" s="188"/>
      <c r="G50" s="209">
        <f t="shared" si="5"/>
        <v>0</v>
      </c>
    </row>
    <row r="51" spans="1:8" x14ac:dyDescent="0.2">
      <c r="A51" s="202" t="s">
        <v>231</v>
      </c>
      <c r="B51" s="106" t="s">
        <v>212</v>
      </c>
      <c r="C51" s="107">
        <v>4</v>
      </c>
      <c r="D51" s="104" t="s">
        <v>89</v>
      </c>
      <c r="E51" s="188"/>
      <c r="F51" s="188"/>
      <c r="G51" s="209">
        <f t="shared" si="5"/>
        <v>0</v>
      </c>
    </row>
    <row r="52" spans="1:8" x14ac:dyDescent="0.2">
      <c r="A52" s="202" t="s">
        <v>197</v>
      </c>
      <c r="B52" s="106" t="s">
        <v>213</v>
      </c>
      <c r="C52" s="107"/>
      <c r="D52" s="109"/>
      <c r="E52" s="206"/>
      <c r="F52" s="206"/>
      <c r="G52" s="209"/>
    </row>
    <row r="53" spans="1:8" x14ac:dyDescent="0.2">
      <c r="A53" s="202" t="s">
        <v>232</v>
      </c>
      <c r="B53" s="106" t="s">
        <v>214</v>
      </c>
      <c r="C53" s="107">
        <v>2</v>
      </c>
      <c r="D53" s="104" t="s">
        <v>89</v>
      </c>
      <c r="E53" s="188"/>
      <c r="F53" s="188"/>
      <c r="G53" s="209">
        <f t="shared" si="5"/>
        <v>0</v>
      </c>
    </row>
    <row r="54" spans="1:8" x14ac:dyDescent="0.2">
      <c r="A54" s="202" t="s">
        <v>233</v>
      </c>
      <c r="B54" s="106" t="s">
        <v>215</v>
      </c>
      <c r="C54" s="107">
        <v>5</v>
      </c>
      <c r="D54" s="104" t="s">
        <v>89</v>
      </c>
      <c r="E54" s="188"/>
      <c r="F54" s="188"/>
      <c r="G54" s="209">
        <f t="shared" si="5"/>
        <v>0</v>
      </c>
    </row>
    <row r="55" spans="1:8" x14ac:dyDescent="0.2">
      <c r="A55" s="202" t="s">
        <v>234</v>
      </c>
      <c r="B55" s="106" t="s">
        <v>246</v>
      </c>
      <c r="C55" s="107">
        <v>4</v>
      </c>
      <c r="D55" s="104" t="s">
        <v>89</v>
      </c>
      <c r="E55" s="188"/>
      <c r="F55" s="188"/>
      <c r="G55" s="209">
        <f t="shared" ref="G55" si="6">SUM(E55,F55)*C55</f>
        <v>0</v>
      </c>
    </row>
    <row r="56" spans="1:8" s="18" customFormat="1" x14ac:dyDescent="0.2">
      <c r="A56" s="202" t="s">
        <v>235</v>
      </c>
      <c r="B56" s="106" t="s">
        <v>216</v>
      </c>
      <c r="C56" s="107">
        <v>1</v>
      </c>
      <c r="D56" s="104" t="s">
        <v>89</v>
      </c>
      <c r="E56" s="188"/>
      <c r="F56" s="188"/>
      <c r="G56" s="209">
        <f t="shared" si="5"/>
        <v>0</v>
      </c>
      <c r="H56" s="17"/>
    </row>
    <row r="57" spans="1:8" x14ac:dyDescent="0.2">
      <c r="A57" s="202" t="s">
        <v>236</v>
      </c>
      <c r="B57" s="106" t="s">
        <v>217</v>
      </c>
      <c r="C57" s="107">
        <v>1</v>
      </c>
      <c r="D57" s="104" t="s">
        <v>89</v>
      </c>
      <c r="E57" s="188"/>
      <c r="F57" s="188"/>
      <c r="G57" s="209">
        <f t="shared" si="5"/>
        <v>0</v>
      </c>
    </row>
    <row r="58" spans="1:8" x14ac:dyDescent="0.2">
      <c r="A58" s="202" t="s">
        <v>237</v>
      </c>
      <c r="B58" s="106" t="s">
        <v>218</v>
      </c>
      <c r="C58" s="107">
        <v>2</v>
      </c>
      <c r="D58" s="104" t="s">
        <v>89</v>
      </c>
      <c r="E58" s="188"/>
      <c r="F58" s="188"/>
      <c r="G58" s="209">
        <f t="shared" si="5"/>
        <v>0</v>
      </c>
    </row>
    <row r="59" spans="1:8" x14ac:dyDescent="0.2">
      <c r="A59" s="202" t="s">
        <v>247</v>
      </c>
      <c r="B59" s="106" t="s">
        <v>219</v>
      </c>
      <c r="C59" s="107">
        <v>2</v>
      </c>
      <c r="D59" s="104" t="s">
        <v>89</v>
      </c>
      <c r="E59" s="188"/>
      <c r="F59" s="188"/>
      <c r="G59" s="209">
        <f t="shared" si="5"/>
        <v>0</v>
      </c>
    </row>
    <row r="60" spans="1:8" x14ac:dyDescent="0.2">
      <c r="A60" s="202" t="s">
        <v>198</v>
      </c>
      <c r="B60" s="106" t="s">
        <v>220</v>
      </c>
      <c r="C60" s="107">
        <v>1</v>
      </c>
      <c r="D60" s="109" t="s">
        <v>208</v>
      </c>
      <c r="E60" s="188"/>
      <c r="F60" s="188"/>
      <c r="G60" s="209">
        <f t="shared" si="5"/>
        <v>0</v>
      </c>
    </row>
    <row r="61" spans="1:8" x14ac:dyDescent="0.2">
      <c r="A61" s="202" t="s">
        <v>199</v>
      </c>
      <c r="B61" s="106" t="s">
        <v>221</v>
      </c>
      <c r="C61" s="107"/>
      <c r="D61" s="109"/>
      <c r="E61" s="206"/>
      <c r="F61" s="206"/>
      <c r="G61" s="209"/>
    </row>
    <row r="62" spans="1:8" x14ac:dyDescent="0.2">
      <c r="A62" s="202" t="s">
        <v>238</v>
      </c>
      <c r="B62" s="106" t="s">
        <v>222</v>
      </c>
      <c r="C62" s="107">
        <v>1</v>
      </c>
      <c r="D62" s="104" t="s">
        <v>89</v>
      </c>
      <c r="E62" s="188"/>
      <c r="F62" s="188"/>
      <c r="G62" s="209">
        <f t="shared" si="5"/>
        <v>0</v>
      </c>
    </row>
    <row r="63" spans="1:8" ht="25.5" x14ac:dyDescent="0.2">
      <c r="A63" s="202" t="s">
        <v>239</v>
      </c>
      <c r="B63" s="106" t="s">
        <v>248</v>
      </c>
      <c r="C63" s="107">
        <v>7</v>
      </c>
      <c r="D63" s="104" t="s">
        <v>89</v>
      </c>
      <c r="E63" s="188"/>
      <c r="F63" s="188"/>
      <c r="G63" s="209">
        <f t="shared" si="5"/>
        <v>0</v>
      </c>
    </row>
    <row r="64" spans="1:8" x14ac:dyDescent="0.2">
      <c r="A64" s="202" t="s">
        <v>200</v>
      </c>
      <c r="B64" s="106" t="s">
        <v>223</v>
      </c>
      <c r="C64" s="107"/>
      <c r="D64" s="109"/>
      <c r="E64" s="206"/>
      <c r="F64" s="206"/>
      <c r="G64" s="209"/>
    </row>
    <row r="65" spans="1:8" x14ac:dyDescent="0.2">
      <c r="A65" s="202" t="s">
        <v>240</v>
      </c>
      <c r="B65" s="106" t="s">
        <v>249</v>
      </c>
      <c r="C65" s="107">
        <v>6</v>
      </c>
      <c r="D65" s="104" t="s">
        <v>89</v>
      </c>
      <c r="E65" s="188"/>
      <c r="F65" s="188"/>
      <c r="G65" s="209">
        <f t="shared" si="5"/>
        <v>0</v>
      </c>
    </row>
    <row r="66" spans="1:8" x14ac:dyDescent="0.2">
      <c r="A66" s="202" t="s">
        <v>241</v>
      </c>
      <c r="B66" s="106" t="s">
        <v>250</v>
      </c>
      <c r="C66" s="107">
        <v>8</v>
      </c>
      <c r="D66" s="104" t="s">
        <v>89</v>
      </c>
      <c r="E66" s="188"/>
      <c r="F66" s="188"/>
      <c r="G66" s="209">
        <f t="shared" si="5"/>
        <v>0</v>
      </c>
    </row>
    <row r="67" spans="1:8" x14ac:dyDescent="0.2">
      <c r="A67" s="202" t="s">
        <v>242</v>
      </c>
      <c r="B67" s="106" t="s">
        <v>224</v>
      </c>
      <c r="C67" s="107">
        <v>2</v>
      </c>
      <c r="D67" s="104" t="s">
        <v>89</v>
      </c>
      <c r="E67" s="188"/>
      <c r="F67" s="188"/>
      <c r="G67" s="209">
        <f t="shared" si="5"/>
        <v>0</v>
      </c>
    </row>
    <row r="68" spans="1:8" x14ac:dyDescent="0.2">
      <c r="A68" s="202" t="s">
        <v>201</v>
      </c>
      <c r="B68" s="106" t="s">
        <v>225</v>
      </c>
      <c r="C68" s="107"/>
      <c r="D68" s="104"/>
      <c r="E68" s="206"/>
      <c r="F68" s="206"/>
      <c r="G68" s="209"/>
    </row>
    <row r="69" spans="1:8" x14ac:dyDescent="0.2">
      <c r="A69" s="202" t="s">
        <v>243</v>
      </c>
      <c r="B69" s="207" t="s">
        <v>251</v>
      </c>
      <c r="C69" s="204">
        <v>6</v>
      </c>
      <c r="D69" s="208" t="s">
        <v>185</v>
      </c>
      <c r="E69" s="188"/>
      <c r="F69" s="188"/>
      <c r="G69" s="209">
        <f t="shared" si="5"/>
        <v>0</v>
      </c>
    </row>
    <row r="70" spans="1:8" x14ac:dyDescent="0.2">
      <c r="A70" s="202" t="s">
        <v>244</v>
      </c>
      <c r="B70" s="106" t="s">
        <v>226</v>
      </c>
      <c r="C70" s="107">
        <v>19</v>
      </c>
      <c r="D70" s="104" t="s">
        <v>89</v>
      </c>
      <c r="E70" s="188"/>
      <c r="F70" s="188"/>
      <c r="G70" s="209">
        <f t="shared" si="5"/>
        <v>0</v>
      </c>
    </row>
    <row r="71" spans="1:8" x14ac:dyDescent="0.2">
      <c r="A71" s="202" t="s">
        <v>202</v>
      </c>
      <c r="B71" s="106" t="s">
        <v>227</v>
      </c>
      <c r="C71" s="107">
        <v>10</v>
      </c>
      <c r="D71" s="104" t="s">
        <v>89</v>
      </c>
      <c r="E71" s="188"/>
      <c r="F71" s="188"/>
      <c r="G71" s="209">
        <f t="shared" si="5"/>
        <v>0</v>
      </c>
    </row>
    <row r="72" spans="1:8" x14ac:dyDescent="0.2">
      <c r="A72" s="202" t="s">
        <v>203</v>
      </c>
      <c r="B72" s="106" t="s">
        <v>228</v>
      </c>
      <c r="C72" s="107">
        <v>1</v>
      </c>
      <c r="D72" s="104" t="s">
        <v>208</v>
      </c>
      <c r="E72" s="188"/>
      <c r="F72" s="188"/>
      <c r="G72" s="209">
        <f t="shared" si="5"/>
        <v>0</v>
      </c>
    </row>
    <row r="73" spans="1:8" x14ac:dyDescent="0.2">
      <c r="A73" s="198">
        <v>7</v>
      </c>
      <c r="B73" s="199" t="s">
        <v>122</v>
      </c>
      <c r="C73" s="200"/>
      <c r="D73" s="194"/>
      <c r="E73" s="201"/>
      <c r="F73" s="201"/>
      <c r="G73" s="196"/>
      <c r="H73" s="17">
        <f>SUM(G74)</f>
        <v>0</v>
      </c>
    </row>
    <row r="74" spans="1:8" s="18" customFormat="1" ht="25.5" x14ac:dyDescent="0.2">
      <c r="A74" s="202" t="s">
        <v>123</v>
      </c>
      <c r="B74" s="193" t="s">
        <v>124</v>
      </c>
      <c r="C74" s="200">
        <v>1</v>
      </c>
      <c r="D74" s="194" t="s">
        <v>125</v>
      </c>
      <c r="E74" s="187"/>
      <c r="F74" s="187"/>
      <c r="G74" s="197">
        <f t="shared" ref="G74" si="7">SUM(E74,F74)*C74</f>
        <v>0</v>
      </c>
      <c r="H74" s="17"/>
    </row>
    <row r="75" spans="1:8" x14ac:dyDescent="0.2">
      <c r="A75" s="198">
        <v>8</v>
      </c>
      <c r="B75" s="199" t="s">
        <v>126</v>
      </c>
      <c r="C75" s="200"/>
      <c r="D75" s="194"/>
      <c r="E75" s="201"/>
      <c r="F75" s="201"/>
      <c r="G75" s="196"/>
      <c r="H75" s="17">
        <f>SUM(G76:G77)</f>
        <v>0</v>
      </c>
    </row>
    <row r="76" spans="1:8" x14ac:dyDescent="0.2">
      <c r="A76" s="202" t="s">
        <v>127</v>
      </c>
      <c r="B76" s="193" t="s">
        <v>128</v>
      </c>
      <c r="C76" s="200">
        <v>300</v>
      </c>
      <c r="D76" s="194" t="s">
        <v>111</v>
      </c>
      <c r="E76" s="187"/>
      <c r="F76" s="187"/>
      <c r="G76" s="197">
        <f t="shared" ref="G76:G77" si="8">SUM(E76,F76)*C76</f>
        <v>0</v>
      </c>
    </row>
    <row r="77" spans="1:8" ht="25.5" x14ac:dyDescent="0.2">
      <c r="A77" s="202" t="s">
        <v>129</v>
      </c>
      <c r="B77" s="193" t="s">
        <v>130</v>
      </c>
      <c r="C77" s="200">
        <v>1</v>
      </c>
      <c r="D77" s="194" t="s">
        <v>131</v>
      </c>
      <c r="E77" s="187"/>
      <c r="F77" s="187"/>
      <c r="G77" s="197">
        <f t="shared" si="8"/>
        <v>0</v>
      </c>
    </row>
    <row r="78" spans="1:8" x14ac:dyDescent="0.2">
      <c r="A78" s="112"/>
      <c r="B78" s="134" t="s">
        <v>34</v>
      </c>
      <c r="C78" s="134"/>
      <c r="D78" s="135"/>
      <c r="E78" s="96">
        <f>SUMPRODUCT(C17:C77,E17:E77)</f>
        <v>0</v>
      </c>
      <c r="F78" s="96">
        <f>SUMPRODUCT(C17:C77,F17:F77)</f>
        <v>0</v>
      </c>
      <c r="G78" s="84">
        <f>SUM(G17:G77)</f>
        <v>0</v>
      </c>
      <c r="H78" s="21">
        <f>SUM(H15:H76)</f>
        <v>0</v>
      </c>
    </row>
    <row r="79" spans="1:8" s="22" customFormat="1" ht="12.75" x14ac:dyDescent="0.2">
      <c r="A79" s="112" t="s">
        <v>35</v>
      </c>
      <c r="B79" s="83" t="s">
        <v>36</v>
      </c>
      <c r="C79" s="85"/>
      <c r="D79" s="86"/>
      <c r="E79" s="95"/>
      <c r="F79" s="95"/>
      <c r="G79" s="87"/>
      <c r="H79" s="21"/>
    </row>
    <row r="80" spans="1:8" s="22" customFormat="1" x14ac:dyDescent="0.2">
      <c r="A80" s="198" t="s">
        <v>23</v>
      </c>
      <c r="B80" s="199" t="s">
        <v>253</v>
      </c>
      <c r="C80" s="200"/>
      <c r="D80" s="194"/>
      <c r="E80" s="201"/>
      <c r="F80" s="201"/>
      <c r="G80" s="196"/>
      <c r="H80" s="17">
        <f>SUM(G81:G91)</f>
        <v>0</v>
      </c>
    </row>
    <row r="81" spans="1:8" ht="51" x14ac:dyDescent="0.2">
      <c r="A81" s="202" t="s">
        <v>24</v>
      </c>
      <c r="B81" s="193" t="s">
        <v>135</v>
      </c>
      <c r="C81" s="200">
        <v>3</v>
      </c>
      <c r="D81" s="194" t="s">
        <v>136</v>
      </c>
      <c r="E81" s="187"/>
      <c r="F81" s="187"/>
      <c r="G81" s="197">
        <f t="shared" ref="G81" si="9">SUMPRODUCT(E81:F81)*C81</f>
        <v>0</v>
      </c>
    </row>
    <row r="82" spans="1:8" ht="140.25" x14ac:dyDescent="0.2">
      <c r="A82" s="202" t="s">
        <v>25</v>
      </c>
      <c r="B82" s="193" t="s">
        <v>137</v>
      </c>
      <c r="C82" s="200">
        <v>2</v>
      </c>
      <c r="D82" s="194" t="s">
        <v>136</v>
      </c>
      <c r="E82" s="187"/>
      <c r="F82" s="187"/>
      <c r="G82" s="197">
        <f t="shared" ref="G82:G91" si="10">SUM(E82,F82)*C82</f>
        <v>0</v>
      </c>
    </row>
    <row r="83" spans="1:8" ht="140.25" x14ac:dyDescent="0.2">
      <c r="A83" s="202" t="s">
        <v>91</v>
      </c>
      <c r="B83" s="193" t="s">
        <v>138</v>
      </c>
      <c r="C83" s="200">
        <v>1</v>
      </c>
      <c r="D83" s="194" t="s">
        <v>136</v>
      </c>
      <c r="E83" s="187"/>
      <c r="F83" s="187"/>
      <c r="G83" s="197">
        <f t="shared" si="10"/>
        <v>0</v>
      </c>
    </row>
    <row r="84" spans="1:8" ht="25.5" x14ac:dyDescent="0.2">
      <c r="A84" s="202" t="s">
        <v>93</v>
      </c>
      <c r="B84" s="193" t="s">
        <v>139</v>
      </c>
      <c r="C84" s="200">
        <v>2</v>
      </c>
      <c r="D84" s="194" t="s">
        <v>140</v>
      </c>
      <c r="E84" s="196" t="s">
        <v>90</v>
      </c>
      <c r="F84" s="187"/>
      <c r="G84" s="197">
        <f t="shared" si="10"/>
        <v>0</v>
      </c>
    </row>
    <row r="85" spans="1:8" ht="25.5" x14ac:dyDescent="0.2">
      <c r="A85" s="202" t="s">
        <v>141</v>
      </c>
      <c r="B85" s="193" t="s">
        <v>142</v>
      </c>
      <c r="C85" s="200">
        <v>1</v>
      </c>
      <c r="D85" s="194" t="s">
        <v>140</v>
      </c>
      <c r="E85" s="196" t="s">
        <v>90</v>
      </c>
      <c r="F85" s="187"/>
      <c r="G85" s="197">
        <f t="shared" si="10"/>
        <v>0</v>
      </c>
    </row>
    <row r="86" spans="1:8" ht="51" x14ac:dyDescent="0.2">
      <c r="A86" s="202" t="s">
        <v>143</v>
      </c>
      <c r="B86" s="193" t="s">
        <v>144</v>
      </c>
      <c r="C86" s="200">
        <v>2</v>
      </c>
      <c r="D86" s="194" t="s">
        <v>136</v>
      </c>
      <c r="E86" s="187"/>
      <c r="F86" s="187"/>
      <c r="G86" s="197">
        <f t="shared" si="10"/>
        <v>0</v>
      </c>
    </row>
    <row r="87" spans="1:8" ht="51" x14ac:dyDescent="0.2">
      <c r="A87" s="202" t="s">
        <v>145</v>
      </c>
      <c r="B87" s="193" t="s">
        <v>146</v>
      </c>
      <c r="C87" s="200">
        <v>1</v>
      </c>
      <c r="D87" s="194" t="s">
        <v>136</v>
      </c>
      <c r="E87" s="187"/>
      <c r="F87" s="187"/>
      <c r="G87" s="197">
        <f t="shared" si="10"/>
        <v>0</v>
      </c>
    </row>
    <row r="88" spans="1:8" x14ac:dyDescent="0.2">
      <c r="A88" s="202" t="s">
        <v>147</v>
      </c>
      <c r="B88" s="193" t="s">
        <v>148</v>
      </c>
      <c r="C88" s="200">
        <v>3</v>
      </c>
      <c r="D88" s="194" t="s">
        <v>136</v>
      </c>
      <c r="E88" s="187"/>
      <c r="F88" s="187"/>
      <c r="G88" s="197">
        <f t="shared" si="10"/>
        <v>0</v>
      </c>
    </row>
    <row r="89" spans="1:8" x14ac:dyDescent="0.2">
      <c r="A89" s="202" t="s">
        <v>149</v>
      </c>
      <c r="B89" s="193" t="s">
        <v>150</v>
      </c>
      <c r="C89" s="200">
        <v>1</v>
      </c>
      <c r="D89" s="194" t="s">
        <v>136</v>
      </c>
      <c r="E89" s="187"/>
      <c r="F89" s="187"/>
      <c r="G89" s="197">
        <f t="shared" si="10"/>
        <v>0</v>
      </c>
    </row>
    <row r="90" spans="1:8" x14ac:dyDescent="0.2">
      <c r="A90" s="202" t="s">
        <v>151</v>
      </c>
      <c r="B90" s="193" t="s">
        <v>152</v>
      </c>
      <c r="C90" s="200">
        <v>1</v>
      </c>
      <c r="D90" s="194" t="s">
        <v>136</v>
      </c>
      <c r="E90" s="187"/>
      <c r="F90" s="187"/>
      <c r="G90" s="197">
        <f t="shared" si="10"/>
        <v>0</v>
      </c>
    </row>
    <row r="91" spans="1:8" ht="102" x14ac:dyDescent="0.2">
      <c r="A91" s="202" t="s">
        <v>153</v>
      </c>
      <c r="B91" s="193" t="s">
        <v>154</v>
      </c>
      <c r="C91" s="200">
        <v>3</v>
      </c>
      <c r="D91" s="194" t="s">
        <v>136</v>
      </c>
      <c r="E91" s="187"/>
      <c r="F91" s="187"/>
      <c r="G91" s="197">
        <f t="shared" si="10"/>
        <v>0</v>
      </c>
    </row>
    <row r="92" spans="1:8" x14ac:dyDescent="0.2">
      <c r="A92" s="112"/>
      <c r="B92" s="134" t="s">
        <v>37</v>
      </c>
      <c r="C92" s="134"/>
      <c r="D92" s="135"/>
      <c r="E92" s="96">
        <f>SUMPRODUCT(C81:C91,E81:E91)</f>
        <v>0</v>
      </c>
      <c r="F92" s="96">
        <f>SUMPRODUCT(C81:C91,F81:F91)</f>
        <v>0</v>
      </c>
      <c r="G92" s="84">
        <f>SUM(G81:G91)</f>
        <v>0</v>
      </c>
      <c r="H92" s="21">
        <f>SUM(H80:H91)</f>
        <v>0</v>
      </c>
    </row>
    <row r="93" spans="1:8" x14ac:dyDescent="0.2">
      <c r="A93" s="112" t="s">
        <v>38</v>
      </c>
      <c r="B93" s="83" t="s">
        <v>39</v>
      </c>
      <c r="C93" s="85"/>
      <c r="D93" s="86"/>
      <c r="E93" s="95"/>
      <c r="F93" s="95"/>
      <c r="G93" s="87"/>
    </row>
    <row r="94" spans="1:8" x14ac:dyDescent="0.2">
      <c r="A94" s="198">
        <v>1</v>
      </c>
      <c r="B94" s="199" t="s">
        <v>155</v>
      </c>
      <c r="C94" s="200"/>
      <c r="D94" s="194"/>
      <c r="E94" s="201"/>
      <c r="F94" s="201"/>
      <c r="G94" s="196"/>
      <c r="H94" s="17">
        <f>SUM(G95:G104)</f>
        <v>0</v>
      </c>
    </row>
    <row r="95" spans="1:8" ht="63.75" x14ac:dyDescent="0.2">
      <c r="A95" s="202" t="s">
        <v>24</v>
      </c>
      <c r="B95" s="193" t="s">
        <v>156</v>
      </c>
      <c r="C95" s="200">
        <v>22</v>
      </c>
      <c r="D95" s="194" t="s">
        <v>157</v>
      </c>
      <c r="E95" s="187"/>
      <c r="F95" s="187"/>
      <c r="G95" s="197">
        <f t="shared" ref="G95:G96" si="11">SUM(E95,F95)*C95</f>
        <v>0</v>
      </c>
    </row>
    <row r="96" spans="1:8" ht="38.25" x14ac:dyDescent="0.2">
      <c r="A96" s="202" t="s">
        <v>25</v>
      </c>
      <c r="B96" s="193" t="s">
        <v>255</v>
      </c>
      <c r="C96" s="200">
        <v>1</v>
      </c>
      <c r="D96" s="194" t="s">
        <v>157</v>
      </c>
      <c r="E96" s="187"/>
      <c r="F96" s="187"/>
      <c r="G96" s="197">
        <f t="shared" si="11"/>
        <v>0</v>
      </c>
    </row>
    <row r="97" spans="1:8" ht="51" x14ac:dyDescent="0.2">
      <c r="A97" s="202" t="s">
        <v>91</v>
      </c>
      <c r="B97" s="193" t="s">
        <v>158</v>
      </c>
      <c r="C97" s="200">
        <v>22</v>
      </c>
      <c r="D97" s="194" t="s">
        <v>157</v>
      </c>
      <c r="E97" s="187"/>
      <c r="F97" s="187"/>
      <c r="G97" s="197">
        <f>SUM(E97,F97)*C97</f>
        <v>0</v>
      </c>
    </row>
    <row r="98" spans="1:8" ht="25.5" x14ac:dyDescent="0.2">
      <c r="A98" s="202" t="s">
        <v>93</v>
      </c>
      <c r="B98" s="193" t="s">
        <v>159</v>
      </c>
      <c r="C98" s="200">
        <v>22</v>
      </c>
      <c r="D98" s="194" t="s">
        <v>157</v>
      </c>
      <c r="E98" s="196" t="s">
        <v>90</v>
      </c>
      <c r="F98" s="187"/>
      <c r="G98" s="197">
        <f>SUM(E98,F98)*C98</f>
        <v>0</v>
      </c>
    </row>
    <row r="99" spans="1:8" ht="38.25" x14ac:dyDescent="0.2">
      <c r="A99" s="202" t="s">
        <v>141</v>
      </c>
      <c r="B99" s="193" t="s">
        <v>160</v>
      </c>
      <c r="C99" s="200">
        <v>1</v>
      </c>
      <c r="D99" s="194" t="s">
        <v>157</v>
      </c>
      <c r="E99" s="187"/>
      <c r="F99" s="187"/>
      <c r="G99" s="197">
        <f t="shared" ref="G99:G101" si="12">SUM(E99:F99)*C99</f>
        <v>0</v>
      </c>
    </row>
    <row r="100" spans="1:8" ht="38.25" x14ac:dyDescent="0.2">
      <c r="A100" s="202" t="s">
        <v>143</v>
      </c>
      <c r="B100" s="193" t="s">
        <v>256</v>
      </c>
      <c r="C100" s="200">
        <v>3</v>
      </c>
      <c r="D100" s="194" t="s">
        <v>157</v>
      </c>
      <c r="E100" s="187"/>
      <c r="F100" s="187"/>
      <c r="G100" s="197">
        <f t="shared" si="12"/>
        <v>0</v>
      </c>
    </row>
    <row r="101" spans="1:8" x14ac:dyDescent="0.2">
      <c r="A101" s="202" t="s">
        <v>145</v>
      </c>
      <c r="B101" s="193" t="s">
        <v>257</v>
      </c>
      <c r="C101" s="200">
        <v>1</v>
      </c>
      <c r="D101" s="194" t="s">
        <v>157</v>
      </c>
      <c r="E101" s="187"/>
      <c r="F101" s="187"/>
      <c r="G101" s="197">
        <f t="shared" si="12"/>
        <v>0</v>
      </c>
    </row>
    <row r="102" spans="1:8" ht="25.5" x14ac:dyDescent="0.2">
      <c r="A102" s="202" t="s">
        <v>147</v>
      </c>
      <c r="B102" s="193" t="s">
        <v>161</v>
      </c>
      <c r="C102" s="200">
        <v>50</v>
      </c>
      <c r="D102" s="194" t="s">
        <v>87</v>
      </c>
      <c r="E102" s="187"/>
      <c r="F102" s="187"/>
      <c r="G102" s="197">
        <f t="shared" ref="G102:G104" si="13">SUM(E102:F102)*C102</f>
        <v>0</v>
      </c>
    </row>
    <row r="103" spans="1:8" ht="25.5" x14ac:dyDescent="0.2">
      <c r="A103" s="202" t="s">
        <v>149</v>
      </c>
      <c r="B103" s="193" t="s">
        <v>162</v>
      </c>
      <c r="C103" s="200">
        <v>2</v>
      </c>
      <c r="D103" s="194" t="s">
        <v>157</v>
      </c>
      <c r="E103" s="187"/>
      <c r="F103" s="187"/>
      <c r="G103" s="197">
        <f t="shared" si="13"/>
        <v>0</v>
      </c>
    </row>
    <row r="104" spans="1:8" ht="25.5" x14ac:dyDescent="0.2">
      <c r="A104" s="202" t="s">
        <v>151</v>
      </c>
      <c r="B104" s="193" t="s">
        <v>258</v>
      </c>
      <c r="C104" s="200">
        <v>3</v>
      </c>
      <c r="D104" s="194" t="s">
        <v>157</v>
      </c>
      <c r="E104" s="187"/>
      <c r="F104" s="187"/>
      <c r="G104" s="197">
        <f t="shared" si="13"/>
        <v>0</v>
      </c>
    </row>
    <row r="105" spans="1:8" x14ac:dyDescent="0.2">
      <c r="A105" s="198">
        <v>2</v>
      </c>
      <c r="B105" s="199" t="s">
        <v>163</v>
      </c>
      <c r="C105" s="200"/>
      <c r="D105" s="194"/>
      <c r="E105" s="201"/>
      <c r="F105" s="201"/>
      <c r="G105" s="196"/>
      <c r="H105" s="17">
        <f>SUM(G106:G112)</f>
        <v>0</v>
      </c>
    </row>
    <row r="106" spans="1:8" x14ac:dyDescent="0.2">
      <c r="A106" s="202" t="s">
        <v>26</v>
      </c>
      <c r="B106" s="193" t="s">
        <v>164</v>
      </c>
      <c r="C106" s="200">
        <v>100</v>
      </c>
      <c r="D106" s="194" t="s">
        <v>87</v>
      </c>
      <c r="E106" s="187"/>
      <c r="F106" s="187"/>
      <c r="G106" s="197">
        <f t="shared" ref="G106" si="14">SUM(E106,F106)*C106</f>
        <v>0</v>
      </c>
    </row>
    <row r="107" spans="1:8" ht="25.5" x14ac:dyDescent="0.2">
      <c r="A107" s="202" t="s">
        <v>27</v>
      </c>
      <c r="B107" s="193" t="s">
        <v>259</v>
      </c>
      <c r="C107" s="200">
        <v>1</v>
      </c>
      <c r="D107" s="194" t="s">
        <v>87</v>
      </c>
      <c r="E107" s="187"/>
      <c r="F107" s="187"/>
      <c r="G107" s="197">
        <f>SUM(E107,F107)*C107</f>
        <v>0</v>
      </c>
    </row>
    <row r="108" spans="1:8" ht="25.5" x14ac:dyDescent="0.2">
      <c r="A108" s="202" t="s">
        <v>99</v>
      </c>
      <c r="B108" s="193" t="s">
        <v>165</v>
      </c>
      <c r="C108" s="200">
        <v>1</v>
      </c>
      <c r="D108" s="194" t="s">
        <v>87</v>
      </c>
      <c r="E108" s="187"/>
      <c r="F108" s="187"/>
      <c r="G108" s="197">
        <f>SUM(E108,F108)*C108</f>
        <v>0</v>
      </c>
    </row>
    <row r="109" spans="1:8" ht="25.5" x14ac:dyDescent="0.2">
      <c r="A109" s="202" t="s">
        <v>166</v>
      </c>
      <c r="B109" s="193" t="s">
        <v>167</v>
      </c>
      <c r="C109" s="200">
        <v>2</v>
      </c>
      <c r="D109" s="194" t="s">
        <v>87</v>
      </c>
      <c r="E109" s="187"/>
      <c r="F109" s="187"/>
      <c r="G109" s="197">
        <f>SUM(E109:F109)*C109</f>
        <v>0</v>
      </c>
    </row>
    <row r="110" spans="1:8" ht="25.5" x14ac:dyDescent="0.2">
      <c r="A110" s="202" t="s">
        <v>168</v>
      </c>
      <c r="B110" s="193" t="s">
        <v>169</v>
      </c>
      <c r="C110" s="200">
        <v>1</v>
      </c>
      <c r="D110" s="194" t="s">
        <v>157</v>
      </c>
      <c r="E110" s="187"/>
      <c r="F110" s="187"/>
      <c r="G110" s="197">
        <f>SUM(E110,F110)*C110</f>
        <v>0</v>
      </c>
    </row>
    <row r="111" spans="1:8" ht="25.5" x14ac:dyDescent="0.2">
      <c r="A111" s="202" t="s">
        <v>170</v>
      </c>
      <c r="B111" s="193" t="s">
        <v>171</v>
      </c>
      <c r="C111" s="200">
        <v>1</v>
      </c>
      <c r="D111" s="194" t="s">
        <v>157</v>
      </c>
      <c r="E111" s="187"/>
      <c r="F111" s="187"/>
      <c r="G111" s="197">
        <f>SUM(E111:F111)*C111</f>
        <v>0</v>
      </c>
    </row>
    <row r="112" spans="1:8" x14ac:dyDescent="0.2">
      <c r="A112" s="202" t="s">
        <v>172</v>
      </c>
      <c r="B112" s="193" t="s">
        <v>260</v>
      </c>
      <c r="C112" s="200">
        <v>1</v>
      </c>
      <c r="D112" s="194" t="s">
        <v>157</v>
      </c>
      <c r="E112" s="187"/>
      <c r="F112" s="187"/>
      <c r="G112" s="197">
        <f>SUM(E112:F112)*C112</f>
        <v>0</v>
      </c>
    </row>
    <row r="113" spans="1:8" x14ac:dyDescent="0.2">
      <c r="A113" s="198">
        <v>3</v>
      </c>
      <c r="B113" s="199" t="s">
        <v>173</v>
      </c>
      <c r="C113" s="200" t="s">
        <v>174</v>
      </c>
      <c r="D113" s="194"/>
      <c r="E113" s="201"/>
      <c r="F113" s="201"/>
      <c r="G113" s="196"/>
      <c r="H113" s="17">
        <f>SUM(G114:G118)</f>
        <v>0</v>
      </c>
    </row>
    <row r="114" spans="1:8" x14ac:dyDescent="0.2">
      <c r="A114" s="202" t="s">
        <v>28</v>
      </c>
      <c r="B114" s="193" t="s">
        <v>175</v>
      </c>
      <c r="C114" s="200">
        <v>1</v>
      </c>
      <c r="D114" s="194" t="s">
        <v>157</v>
      </c>
      <c r="E114" s="196" t="s">
        <v>90</v>
      </c>
      <c r="F114" s="187"/>
      <c r="G114" s="197">
        <f t="shared" ref="G114:G115" si="15">SUM(E114:F114)*C114</f>
        <v>0</v>
      </c>
    </row>
    <row r="115" spans="1:8" ht="25.5" x14ac:dyDescent="0.2">
      <c r="A115" s="202" t="s">
        <v>29</v>
      </c>
      <c r="B115" s="193" t="s">
        <v>176</v>
      </c>
      <c r="C115" s="200">
        <v>1</v>
      </c>
      <c r="D115" s="194" t="s">
        <v>157</v>
      </c>
      <c r="E115" s="196" t="s">
        <v>90</v>
      </c>
      <c r="F115" s="187"/>
      <c r="G115" s="197">
        <f t="shared" si="15"/>
        <v>0</v>
      </c>
    </row>
    <row r="116" spans="1:8" ht="38.25" x14ac:dyDescent="0.2">
      <c r="A116" s="202" t="s">
        <v>105</v>
      </c>
      <c r="B116" s="193" t="s">
        <v>261</v>
      </c>
      <c r="C116" s="200">
        <v>2</v>
      </c>
      <c r="D116" s="194" t="s">
        <v>157</v>
      </c>
      <c r="E116" s="196" t="s">
        <v>90</v>
      </c>
      <c r="F116" s="187"/>
      <c r="G116" s="197">
        <f>SUM(E116:F116)*C116</f>
        <v>0</v>
      </c>
    </row>
    <row r="117" spans="1:8" x14ac:dyDescent="0.2">
      <c r="A117" s="202" t="s">
        <v>107</v>
      </c>
      <c r="B117" s="193" t="s">
        <v>177</v>
      </c>
      <c r="C117" s="200">
        <v>1</v>
      </c>
      <c r="D117" s="194" t="s">
        <v>157</v>
      </c>
      <c r="E117" s="187"/>
      <c r="F117" s="187"/>
      <c r="G117" s="197">
        <f t="shared" ref="G117" si="16">SUM(E117:F117)*C117</f>
        <v>0</v>
      </c>
    </row>
    <row r="118" spans="1:8" x14ac:dyDescent="0.2">
      <c r="A118" s="202" t="s">
        <v>178</v>
      </c>
      <c r="B118" s="193" t="s">
        <v>179</v>
      </c>
      <c r="C118" s="200">
        <v>25</v>
      </c>
      <c r="D118" s="194" t="s">
        <v>157</v>
      </c>
      <c r="E118" s="187"/>
      <c r="F118" s="187"/>
      <c r="G118" s="197">
        <f>SUM(E118:F118)*C118</f>
        <v>0</v>
      </c>
    </row>
    <row r="119" spans="1:8" ht="15.75" thickBot="1" x14ac:dyDescent="0.25">
      <c r="A119" s="113"/>
      <c r="B119" s="136" t="s">
        <v>40</v>
      </c>
      <c r="C119" s="136"/>
      <c r="D119" s="137"/>
      <c r="E119" s="97">
        <f>SUMPRODUCT(E95:E118,$C95:$C118)</f>
        <v>0</v>
      </c>
      <c r="F119" s="97">
        <f>SUMPRODUCT(F95:F118,$C95:$C118)</f>
        <v>0</v>
      </c>
      <c r="G119" s="84">
        <f>SUM(G95:G118)</f>
        <v>0</v>
      </c>
      <c r="H119" s="21">
        <f>SUM(H94:H118)</f>
        <v>0</v>
      </c>
    </row>
    <row r="120" spans="1:8" ht="15.75" thickBot="1" x14ac:dyDescent="0.25">
      <c r="A120" s="114"/>
      <c r="B120" s="138" t="s">
        <v>41</v>
      </c>
      <c r="C120" s="138"/>
      <c r="D120" s="138"/>
      <c r="E120" s="98">
        <f>SUM(E78,E92,E119)</f>
        <v>0</v>
      </c>
      <c r="F120" s="98">
        <f>SUM(F78,F92,F119)</f>
        <v>0</v>
      </c>
      <c r="G120" s="98">
        <f>SUM(G78,G92,G119)</f>
        <v>0</v>
      </c>
    </row>
    <row r="121" spans="1:8" ht="15.75" thickBot="1" x14ac:dyDescent="0.25">
      <c r="A121" s="114"/>
      <c r="B121" s="138" t="s">
        <v>42</v>
      </c>
      <c r="C121" s="138"/>
      <c r="D121" s="138"/>
      <c r="E121" s="98">
        <f>TRUNC(E120*(1+$G$4),2)</f>
        <v>0</v>
      </c>
      <c r="F121" s="98">
        <f>TRUNC(F120*(1+$G$4),2)</f>
        <v>0</v>
      </c>
      <c r="G121" s="98">
        <f>TRUNC(G120*(1+$G$4),2)</f>
        <v>0</v>
      </c>
    </row>
    <row r="122" spans="1:8" x14ac:dyDescent="0.2">
      <c r="A122" s="77"/>
      <c r="B122" s="77"/>
      <c r="C122" s="77"/>
      <c r="D122" s="77"/>
      <c r="E122" s="20"/>
      <c r="F122" s="20"/>
      <c r="G122" s="20"/>
    </row>
  </sheetData>
  <sheetProtection algorithmName="SHA-512" hashValue="4xeyRS4eqpeTbzuZccMKUbdkZKJh+6MVf5So1ItV37smhASo84GxCMf2ILjX+/3hT05n6mG6JGLXTPH0xOUlEg==" saltValue="a7G9N7/Gbygg+biOZwMOYQ==" spinCount="100000" sheet="1" selectLockedCells="1"/>
  <mergeCells count="24">
    <mergeCell ref="A1:G2"/>
    <mergeCell ref="E4:F4"/>
    <mergeCell ref="E5:F5"/>
    <mergeCell ref="E6:F6"/>
    <mergeCell ref="E3:F3"/>
    <mergeCell ref="A3:D3"/>
    <mergeCell ref="A4:D4"/>
    <mergeCell ref="A5:D5"/>
    <mergeCell ref="G13:G14"/>
    <mergeCell ref="A7:G7"/>
    <mergeCell ref="A8:G8"/>
    <mergeCell ref="D9:E9"/>
    <mergeCell ref="D10:G10"/>
    <mergeCell ref="A11:G11"/>
    <mergeCell ref="A13:A14"/>
    <mergeCell ref="B13:B14"/>
    <mergeCell ref="C13:C14"/>
    <mergeCell ref="D13:D14"/>
    <mergeCell ref="E13:F13"/>
    <mergeCell ref="B78:D78"/>
    <mergeCell ref="B92:D92"/>
    <mergeCell ref="B119:D119"/>
    <mergeCell ref="B120:D120"/>
    <mergeCell ref="B121:D121"/>
  </mergeCells>
  <phoneticPr fontId="30" type="noConversion"/>
  <conditionalFormatting sqref="F15:G15 B78 B15 F79:G79 F93:G93">
    <cfRule type="containsText" dxfId="48" priority="71" operator="containsText" text="x,xx">
      <formula>NOT(ISERROR(SEARCH("x,xx",B15)))</formula>
    </cfRule>
  </conditionalFormatting>
  <conditionalFormatting sqref="B12">
    <cfRule type="containsText" dxfId="47" priority="72" operator="containsText" text="x,xx">
      <formula>NOT(ISERROR(SEARCH("x,xx",B12)))</formula>
    </cfRule>
  </conditionalFormatting>
  <conditionalFormatting sqref="F12:G12">
    <cfRule type="containsText" dxfId="46" priority="73" operator="containsText" text="x,xx">
      <formula>NOT(ISERROR(SEARCH("x,xx",F12)))</formula>
    </cfRule>
  </conditionalFormatting>
  <conditionalFormatting sqref="B120">
    <cfRule type="containsText" dxfId="45" priority="74" operator="containsText" text="x,xx">
      <formula>NOT(ISERROR(SEARCH("x,xx",B120)))</formula>
    </cfRule>
  </conditionalFormatting>
  <conditionalFormatting sqref="B121">
    <cfRule type="containsText" dxfId="44" priority="75" operator="containsText" text="x,xx">
      <formula>NOT(ISERROR(SEARCH("x,xx",B121)))</formula>
    </cfRule>
  </conditionalFormatting>
  <conditionalFormatting sqref="B79">
    <cfRule type="containsText" dxfId="43" priority="69" operator="containsText" text="x,xx">
      <formula>NOT(ISERROR(SEARCH("x,xx",B79)))</formula>
    </cfRule>
  </conditionalFormatting>
  <conditionalFormatting sqref="B93">
    <cfRule type="containsText" dxfId="42" priority="68" operator="containsText" text="x,xx">
      <formula>NOT(ISERROR(SEARCH("x,xx",B93)))</formula>
    </cfRule>
  </conditionalFormatting>
  <conditionalFormatting sqref="B92">
    <cfRule type="containsText" dxfId="41" priority="67" operator="containsText" text="x,xx">
      <formula>NOT(ISERROR(SEARCH("x,xx",B92)))</formula>
    </cfRule>
  </conditionalFormatting>
  <conditionalFormatting sqref="B119">
    <cfRule type="containsText" dxfId="40" priority="66" operator="containsText" text="x,xx">
      <formula>NOT(ISERROR(SEARCH("x,xx",B119)))</formula>
    </cfRule>
  </conditionalFormatting>
  <conditionalFormatting sqref="G31:G32">
    <cfRule type="containsText" dxfId="39" priority="65" stopIfTrue="1" operator="containsText" text="x,xx">
      <formula>NOT(ISERROR(SEARCH("x,xx",G31)))</formula>
    </cfRule>
  </conditionalFormatting>
  <conditionalFormatting sqref="B34">
    <cfRule type="containsText" dxfId="38" priority="58" stopIfTrue="1" operator="containsText" text="x,xx">
      <formula>NOT(ISERROR(SEARCH("x,xx",B34)))</formula>
    </cfRule>
  </conditionalFormatting>
  <conditionalFormatting sqref="A17:A20 G76:G77 G39 G41">
    <cfRule type="containsText" dxfId="37" priority="64" stopIfTrue="1" operator="containsText" text="x,xx">
      <formula>NOT(ISERROR(SEARCH("x,xx",A17)))</formula>
    </cfRule>
  </conditionalFormatting>
  <conditionalFormatting sqref="F16 B16 F42 F73 F34 F38 G18:G20 G22:G24 G35:G37">
    <cfRule type="containsText" dxfId="36" priority="63" stopIfTrue="1" operator="containsText" text="x,xx">
      <formula>NOT(ISERROR(SEARCH("x,xx",B16)))</formula>
    </cfRule>
  </conditionalFormatting>
  <conditionalFormatting sqref="B75">
    <cfRule type="containsText" dxfId="35" priority="60" stopIfTrue="1" operator="containsText" text="x,xx">
      <formula>NOT(ISERROR(SEARCH("x,xx",B75)))</formula>
    </cfRule>
  </conditionalFormatting>
  <conditionalFormatting sqref="B21">
    <cfRule type="containsText" dxfId="34" priority="62" stopIfTrue="1" operator="containsText" text="x,xx">
      <formula>NOT(ISERROR(SEARCH("x,xx",B21)))</formula>
    </cfRule>
  </conditionalFormatting>
  <conditionalFormatting sqref="F25">
    <cfRule type="containsText" dxfId="33" priority="61" stopIfTrue="1" operator="containsText" text="x,xx">
      <formula>NOT(ISERROR(SEARCH("x,xx",F25)))</formula>
    </cfRule>
  </conditionalFormatting>
  <conditionalFormatting sqref="B25">
    <cfRule type="containsText" dxfId="32" priority="59" stopIfTrue="1" operator="containsText" text="x,xx">
      <formula>NOT(ISERROR(SEARCH("x,xx",B25)))</formula>
    </cfRule>
  </conditionalFormatting>
  <conditionalFormatting sqref="B38">
    <cfRule type="containsText" dxfId="31" priority="57" stopIfTrue="1" operator="containsText" text="x,xx">
      <formula>NOT(ISERROR(SEARCH("x,xx",B38)))</formula>
    </cfRule>
  </conditionalFormatting>
  <conditionalFormatting sqref="B42">
    <cfRule type="containsText" dxfId="30" priority="56" stopIfTrue="1" operator="containsText" text="x,xx">
      <formula>NOT(ISERROR(SEARCH("x,xx",B42)))</formula>
    </cfRule>
  </conditionalFormatting>
  <conditionalFormatting sqref="B73">
    <cfRule type="containsText" dxfId="29" priority="55" stopIfTrue="1" operator="containsText" text="x,xx">
      <formula>NOT(ISERROR(SEARCH("x,xx",B73)))</formula>
    </cfRule>
  </conditionalFormatting>
  <conditionalFormatting sqref="G74">
    <cfRule type="containsText" dxfId="28" priority="54" stopIfTrue="1" operator="containsText" text="x,xx">
      <formula>NOT(ISERROR(SEARCH("x,xx",G74)))</formula>
    </cfRule>
  </conditionalFormatting>
  <conditionalFormatting sqref="G26:G30">
    <cfRule type="containsText" dxfId="27" priority="53" stopIfTrue="1" operator="containsText" text="x,xx">
      <formula>NOT(ISERROR(SEARCH("x,xx",G26)))</formula>
    </cfRule>
  </conditionalFormatting>
  <conditionalFormatting sqref="G40">
    <cfRule type="containsText" dxfId="26" priority="52" stopIfTrue="1" operator="containsText" text="x,xx">
      <formula>NOT(ISERROR(SEARCH("x,xx",G40)))</formula>
    </cfRule>
  </conditionalFormatting>
  <conditionalFormatting sqref="G17">
    <cfRule type="containsText" dxfId="25" priority="51" stopIfTrue="1" operator="containsText" text="x,xx">
      <formula>NOT(ISERROR(SEARCH("x,xx",G17)))</formula>
    </cfRule>
  </conditionalFormatting>
  <conditionalFormatting sqref="G33">
    <cfRule type="containsText" dxfId="24" priority="50" stopIfTrue="1" operator="containsText" text="x,xx">
      <formula>NOT(ISERROR(SEARCH("x,xx",G33)))</formula>
    </cfRule>
  </conditionalFormatting>
  <conditionalFormatting sqref="F75">
    <cfRule type="containsText" dxfId="23" priority="49" stopIfTrue="1" operator="containsText" text="x,xx">
      <formula>NOT(ISERROR(SEARCH("x,xx",F75)))</formula>
    </cfRule>
  </conditionalFormatting>
  <conditionalFormatting sqref="F21">
    <cfRule type="containsText" dxfId="22" priority="48" stopIfTrue="1" operator="containsText" text="x,xx">
      <formula>NOT(ISERROR(SEARCH("x,xx",F21)))</formula>
    </cfRule>
  </conditionalFormatting>
  <conditionalFormatting sqref="F80">
    <cfRule type="containsText" dxfId="21" priority="38" stopIfTrue="1" operator="containsText" text="x,xx">
      <formula>NOT(ISERROR(SEARCH("x,xx",F80)))</formula>
    </cfRule>
  </conditionalFormatting>
  <conditionalFormatting sqref="B80">
    <cfRule type="containsText" dxfId="20" priority="39" stopIfTrue="1" operator="containsText" text="x,xx">
      <formula>NOT(ISERROR(SEARCH("x,xx",B80)))</formula>
    </cfRule>
  </conditionalFormatting>
  <conditionalFormatting sqref="G81:G91">
    <cfRule type="containsText" dxfId="19" priority="41" stopIfTrue="1" operator="containsText" text="x,xx">
      <formula>NOT(ISERROR(SEARCH("x,xx",G81)))</formula>
    </cfRule>
  </conditionalFormatting>
  <conditionalFormatting sqref="F94">
    <cfRule type="containsText" dxfId="18" priority="26" stopIfTrue="1" operator="containsText" text="x,xx">
      <formula>NOT(ISERROR(SEARCH("x,xx",F94)))</formula>
    </cfRule>
  </conditionalFormatting>
  <conditionalFormatting sqref="B94">
    <cfRule type="containsText" dxfId="17" priority="25" stopIfTrue="1" operator="containsText" text="x,xx">
      <formula>NOT(ISERROR(SEARCH("x,xx",B94)))</formula>
    </cfRule>
  </conditionalFormatting>
  <conditionalFormatting sqref="B113">
    <cfRule type="containsText" dxfId="16" priority="19" stopIfTrue="1" operator="containsText" text="x,xx">
      <formula>NOT(ISERROR(SEARCH("x,xx",B113)))</formula>
    </cfRule>
  </conditionalFormatting>
  <conditionalFormatting sqref="G95:G104 G106:G112 G114:G118">
    <cfRule type="containsText" dxfId="15" priority="28" stopIfTrue="1" operator="containsText" text="x,xx">
      <formula>NOT(ISERROR(SEARCH("x,xx",G95)))</formula>
    </cfRule>
  </conditionalFormatting>
  <conditionalFormatting sqref="F105">
    <cfRule type="containsText" dxfId="14" priority="23" stopIfTrue="1" operator="containsText" text="x,xx">
      <formula>NOT(ISERROR(SEARCH("x,xx",F105)))</formula>
    </cfRule>
  </conditionalFormatting>
  <conditionalFormatting sqref="B105">
    <cfRule type="containsText" dxfId="13" priority="22" stopIfTrue="1" operator="containsText" text="x,xx">
      <formula>NOT(ISERROR(SEARCH("x,xx",B105)))</formula>
    </cfRule>
  </conditionalFormatting>
  <conditionalFormatting sqref="F113">
    <cfRule type="containsText" dxfId="12" priority="20" stopIfTrue="1" operator="containsText" text="x,xx">
      <formula>NOT(ISERROR(SEARCH("x,xx",F113)))</formula>
    </cfRule>
  </conditionalFormatting>
  <conditionalFormatting sqref="B27">
    <cfRule type="containsText" dxfId="11" priority="18" stopIfTrue="1" operator="containsText" text="x,xx">
      <formula>NOT(ISERROR(SEARCH("x,xx",B27)))</formula>
    </cfRule>
  </conditionalFormatting>
  <conditionalFormatting sqref="G48 G52 G61 G64 G68">
    <cfRule type="containsText" dxfId="10" priority="14" stopIfTrue="1" operator="containsText" text="x,xx">
      <formula>NOT(ISERROR(SEARCH("x,xx",G48)))</formula>
    </cfRule>
  </conditionalFormatting>
  <conditionalFormatting sqref="B44">
    <cfRule type="containsText" dxfId="9" priority="13" stopIfTrue="1" operator="containsText" text="x,xx">
      <formula>NOT(ISERROR(SEARCH("x,xx",B44)))</formula>
    </cfRule>
  </conditionalFormatting>
  <conditionalFormatting sqref="G62:G63">
    <cfRule type="containsText" dxfId="8" priority="9" stopIfTrue="1" operator="containsText" text="x,xx">
      <formula>NOT(ISERROR(SEARCH("x,xx",G62)))</formula>
    </cfRule>
  </conditionalFormatting>
  <conditionalFormatting sqref="G43:G47">
    <cfRule type="containsText" dxfId="7" priority="12" stopIfTrue="1" operator="containsText" text="x,xx">
      <formula>NOT(ISERROR(SEARCH("x,xx",G43)))</formula>
    </cfRule>
  </conditionalFormatting>
  <conditionalFormatting sqref="G49:G51">
    <cfRule type="containsText" dxfId="6" priority="11" stopIfTrue="1" operator="containsText" text="x,xx">
      <formula>NOT(ISERROR(SEARCH("x,xx",G49)))</formula>
    </cfRule>
  </conditionalFormatting>
  <conditionalFormatting sqref="G53:G54 G56:G60">
    <cfRule type="containsText" dxfId="5" priority="10" stopIfTrue="1" operator="containsText" text="x,xx">
      <formula>NOT(ISERROR(SEARCH("x,xx",G53)))</formula>
    </cfRule>
  </conditionalFormatting>
  <conditionalFormatting sqref="G65:G67">
    <cfRule type="containsText" dxfId="4" priority="8" stopIfTrue="1" operator="containsText" text="x,xx">
      <formula>NOT(ISERROR(SEARCH("x,xx",G65)))</formula>
    </cfRule>
  </conditionalFormatting>
  <conditionalFormatting sqref="G69:G72">
    <cfRule type="containsText" dxfId="3" priority="7" stopIfTrue="1" operator="containsText" text="x,xx">
      <formula>NOT(ISERROR(SEARCH("x,xx",G69)))</formula>
    </cfRule>
  </conditionalFormatting>
  <conditionalFormatting sqref="G55">
    <cfRule type="containsText" dxfId="2" priority="5" stopIfTrue="1" operator="containsText" text="x,xx">
      <formula>NOT(ISERROR(SEARCH("x,xx",G55)))</formula>
    </cfRule>
  </conditionalFormatting>
  <conditionalFormatting sqref="B69">
    <cfRule type="containsText" dxfId="1" priority="3" stopIfTrue="1" operator="containsText" text="x,xx">
      <formula>NOT(ISERROR(SEARCH("x,xx",B69)))</formula>
    </cfRule>
  </conditionalFormatting>
  <conditionalFormatting sqref="A1:XFD1048576">
    <cfRule type="expression" dxfId="0" priority="1">
      <formula>CELL("PROTEGER",A1)=0</formula>
    </cfRule>
  </conditionalFormatting>
  <printOptions horizontalCentered="1"/>
  <pageMargins left="0.39370078740157483" right="0.39370078740157483" top="0.78740157480314965" bottom="0.39370078740157483" header="0.31496062992125984" footer="0.23622047244094491"/>
  <pageSetup paperSize="9" scale="85" firstPageNumber="0" fitToHeight="0" orientation="landscape" horizontalDpi="300" verticalDpi="300" r:id="rId1"/>
  <headerFooter alignWithMargins="0">
    <oddHeader>&amp;L&amp;G&amp;C&amp;"Source Sans 3 Medium,Negrito"&amp;11&amp;K002060
UNIDADE DE ENGENHARIA&amp;R&amp;K002060
&amp;"Source Sans 3 Medium,Negrito"&amp;A</oddHeader>
    <oddFooter>&amp;R&amp;9                       &amp;"Calibri,Regular"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44"/>
  <sheetViews>
    <sheetView showGridLines="0" zoomScaleNormal="100" workbookViewId="0">
      <selection activeCell="E9" sqref="E9:G9"/>
    </sheetView>
  </sheetViews>
  <sheetFormatPr defaultRowHeight="15" x14ac:dyDescent="0.2"/>
  <cols>
    <col min="1" max="1" width="10.5703125" style="1" bestFit="1" customWidth="1"/>
    <col min="2" max="2" width="71.28515625" style="2" bestFit="1" customWidth="1"/>
    <col min="3" max="4" width="11.7109375" style="2" customWidth="1"/>
    <col min="5" max="5" width="12.7109375" style="3" customWidth="1"/>
    <col min="6" max="6" width="11.7109375" style="2" customWidth="1"/>
    <col min="7" max="7" width="11.140625" style="3" bestFit="1" customWidth="1"/>
    <col min="8" max="9" width="11.42578125" style="18" customWidth="1"/>
    <col min="10" max="10" width="11.42578125" style="18" hidden="1" customWidth="1"/>
    <col min="11" max="229" width="11.42578125" style="18" customWidth="1"/>
    <col min="230" max="230" width="56.28515625" style="18" customWidth="1"/>
    <col min="231" max="1021" width="11.42578125" style="18" customWidth="1"/>
    <col min="1022" max="16384" width="9.140625" style="189"/>
  </cols>
  <sheetData>
    <row r="1" spans="1:1021" ht="18.75" x14ac:dyDescent="0.2">
      <c r="A1" s="150" t="s">
        <v>84</v>
      </c>
      <c r="B1" s="150"/>
      <c r="C1" s="150"/>
      <c r="D1" s="150"/>
      <c r="E1" s="150"/>
      <c r="F1" s="150"/>
      <c r="G1" s="150"/>
      <c r="H1" s="8"/>
    </row>
    <row r="2" spans="1:1021" x14ac:dyDescent="0.2">
      <c r="A2" s="155" t="s">
        <v>180</v>
      </c>
      <c r="B2" s="155"/>
      <c r="C2" s="155"/>
      <c r="D2" s="155"/>
      <c r="E2" s="178" t="s">
        <v>252</v>
      </c>
      <c r="F2" s="178"/>
      <c r="G2" s="117" t="str">
        <f>'Planilha de Orçamento'!G3</f>
        <v>0000491/2022</v>
      </c>
      <c r="AMD2" s="189"/>
      <c r="AME2" s="189"/>
      <c r="AMF2" s="189"/>
      <c r="AMG2" s="189"/>
    </row>
    <row r="3" spans="1:1021" x14ac:dyDescent="0.2">
      <c r="A3" s="155" t="s">
        <v>182</v>
      </c>
      <c r="B3" s="155"/>
      <c r="C3" s="155"/>
      <c r="D3" s="155"/>
      <c r="E3" s="179" t="s">
        <v>1</v>
      </c>
      <c r="F3" s="179"/>
      <c r="G3" s="211">
        <f>'Planilha de Orçamento'!G4</f>
        <v>0.25</v>
      </c>
      <c r="AMD3" s="189"/>
      <c r="AME3" s="189"/>
      <c r="AMF3" s="189"/>
      <c r="AMG3" s="189"/>
    </row>
    <row r="4" spans="1:1021" x14ac:dyDescent="0.2">
      <c r="A4" s="155" t="s">
        <v>183</v>
      </c>
      <c r="B4" s="155"/>
      <c r="C4" s="155"/>
      <c r="D4" s="155"/>
      <c r="E4" s="78"/>
      <c r="F4" s="115" t="s">
        <v>2</v>
      </c>
      <c r="G4" s="211">
        <f>'Planilha de Orçamento'!G5</f>
        <v>1.1122000000000001</v>
      </c>
      <c r="AMD4" s="189"/>
      <c r="AME4" s="189"/>
      <c r="AMF4" s="189"/>
      <c r="AMG4" s="189"/>
    </row>
    <row r="5" spans="1:1021" x14ac:dyDescent="0.2">
      <c r="E5" s="79"/>
      <c r="F5" s="80" t="s">
        <v>3</v>
      </c>
      <c r="G5" s="118"/>
      <c r="AMD5" s="189"/>
      <c r="AME5" s="189"/>
      <c r="AMF5" s="189"/>
      <c r="AMG5" s="189"/>
    </row>
    <row r="6" spans="1:1021" ht="15.75" thickBot="1" x14ac:dyDescent="0.25">
      <c r="A6" s="141"/>
      <c r="B6" s="141"/>
      <c r="C6" s="141"/>
      <c r="D6" s="141"/>
      <c r="E6" s="141"/>
      <c r="F6" s="141"/>
      <c r="G6" s="141"/>
    </row>
    <row r="7" spans="1:1021" s="8" customFormat="1" ht="15.75" thickBot="1" x14ac:dyDescent="0.25">
      <c r="A7" s="142" t="s">
        <v>4</v>
      </c>
      <c r="B7" s="142"/>
      <c r="C7" s="142"/>
      <c r="D7" s="142"/>
      <c r="E7" s="142"/>
      <c r="F7" s="142"/>
      <c r="G7" s="14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</row>
    <row r="8" spans="1:1021" s="12" customFormat="1" ht="12" x14ac:dyDescent="0.2">
      <c r="A8" s="81" t="s">
        <v>5</v>
      </c>
      <c r="B8" s="215"/>
      <c r="C8" s="215"/>
      <c r="D8" s="81" t="s">
        <v>6</v>
      </c>
      <c r="E8" s="214"/>
      <c r="F8" s="81" t="s">
        <v>7</v>
      </c>
      <c r="G8" s="212"/>
      <c r="H8" s="11"/>
      <c r="I8" s="11"/>
      <c r="J8" s="11"/>
      <c r="K8" s="11"/>
      <c r="L8" s="11"/>
      <c r="M8" s="10"/>
      <c r="N8" s="11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  <c r="AA8" s="11"/>
      <c r="AB8" s="11"/>
      <c r="AC8" s="10"/>
      <c r="AD8" s="11"/>
      <c r="AE8" s="11"/>
      <c r="AF8" s="11"/>
      <c r="AG8" s="11"/>
      <c r="AH8" s="11"/>
      <c r="AI8" s="11"/>
      <c r="AJ8" s="11"/>
      <c r="AK8" s="10"/>
      <c r="AL8" s="11"/>
      <c r="AM8" s="11"/>
      <c r="AN8" s="11"/>
      <c r="AO8" s="11"/>
      <c r="AP8" s="11"/>
      <c r="AQ8" s="11"/>
      <c r="AR8" s="11"/>
      <c r="AS8" s="10"/>
      <c r="AT8" s="11"/>
      <c r="AU8" s="11"/>
      <c r="AV8" s="11"/>
      <c r="AW8" s="11"/>
      <c r="AX8" s="11"/>
      <c r="AY8" s="11"/>
      <c r="AZ8" s="11"/>
      <c r="BA8" s="10"/>
      <c r="BB8" s="11"/>
      <c r="BC8" s="11"/>
      <c r="BD8" s="11"/>
      <c r="BE8" s="11"/>
      <c r="BF8" s="11"/>
      <c r="BG8" s="11"/>
      <c r="BH8" s="11"/>
      <c r="BI8" s="10"/>
      <c r="BJ8" s="11"/>
      <c r="BK8" s="11"/>
      <c r="BL8" s="11"/>
      <c r="BM8" s="11"/>
      <c r="BN8" s="11"/>
      <c r="BO8" s="11"/>
      <c r="BP8" s="11"/>
      <c r="BQ8" s="10"/>
      <c r="BR8" s="11"/>
      <c r="BS8" s="11"/>
      <c r="BT8" s="11"/>
      <c r="BU8" s="11"/>
      <c r="BV8" s="11"/>
      <c r="BW8" s="11"/>
      <c r="BX8" s="11"/>
      <c r="BY8" s="10"/>
      <c r="BZ8" s="11"/>
      <c r="CA8" s="11"/>
      <c r="CB8" s="11"/>
      <c r="CC8" s="11"/>
      <c r="CD8" s="11"/>
      <c r="CE8" s="11"/>
      <c r="CF8" s="11"/>
      <c r="CG8" s="10"/>
      <c r="CH8" s="11"/>
      <c r="CI8" s="11"/>
      <c r="CJ8" s="11"/>
      <c r="CK8" s="11"/>
      <c r="CL8" s="11"/>
      <c r="CM8" s="11"/>
      <c r="CN8" s="11"/>
      <c r="CO8" s="10"/>
      <c r="CP8" s="11"/>
      <c r="CQ8" s="11"/>
      <c r="CR8" s="11"/>
      <c r="CS8" s="11"/>
      <c r="CT8" s="11"/>
      <c r="CU8" s="11"/>
      <c r="CV8" s="11"/>
      <c r="CW8" s="10"/>
      <c r="CX8" s="11"/>
      <c r="CY8" s="11"/>
      <c r="CZ8" s="11"/>
      <c r="DA8" s="11"/>
      <c r="DB8" s="11"/>
      <c r="DC8" s="11"/>
      <c r="DD8" s="11"/>
      <c r="DE8" s="10"/>
      <c r="DF8" s="11"/>
      <c r="DG8" s="11"/>
      <c r="DH8" s="11"/>
      <c r="DI8" s="11"/>
      <c r="DJ8" s="11"/>
      <c r="DK8" s="11"/>
      <c r="DL8" s="11"/>
      <c r="DM8" s="10"/>
      <c r="DN8" s="11"/>
      <c r="DO8" s="11"/>
      <c r="DP8" s="11"/>
      <c r="DQ8" s="11"/>
      <c r="DR8" s="11"/>
      <c r="DS8" s="11"/>
      <c r="DT8" s="11"/>
      <c r="DU8" s="10"/>
      <c r="DV8" s="11"/>
      <c r="DW8" s="11"/>
      <c r="DX8" s="11"/>
      <c r="DY8" s="11"/>
      <c r="DZ8" s="11"/>
      <c r="EA8" s="11"/>
      <c r="EB8" s="11"/>
      <c r="EC8" s="10"/>
      <c r="ED8" s="11"/>
      <c r="EE8" s="11"/>
      <c r="EF8" s="11"/>
      <c r="EG8" s="11"/>
      <c r="EH8" s="11"/>
      <c r="EI8" s="11"/>
      <c r="EJ8" s="11"/>
      <c r="EK8" s="10"/>
      <c r="EL8" s="11"/>
      <c r="EM8" s="11"/>
      <c r="EN8" s="11"/>
      <c r="EO8" s="11"/>
      <c r="EP8" s="11"/>
      <c r="EQ8" s="11"/>
      <c r="ER8" s="11"/>
      <c r="ES8" s="10"/>
      <c r="ET8" s="11"/>
      <c r="EU8" s="11"/>
      <c r="EV8" s="11"/>
      <c r="EW8" s="11"/>
      <c r="EX8" s="11"/>
      <c r="EY8" s="11"/>
      <c r="EZ8" s="11"/>
      <c r="FA8" s="10"/>
      <c r="FB8" s="11"/>
      <c r="FC8" s="11"/>
      <c r="FD8" s="11"/>
      <c r="FE8" s="11"/>
      <c r="FF8" s="11"/>
      <c r="FG8" s="11"/>
      <c r="FH8" s="11"/>
      <c r="FI8" s="10"/>
      <c r="FJ8" s="11"/>
      <c r="FK8" s="11"/>
      <c r="FL8" s="11"/>
      <c r="FM8" s="11"/>
      <c r="FN8" s="11"/>
      <c r="FO8" s="11"/>
      <c r="FP8" s="11"/>
      <c r="FQ8" s="10"/>
      <c r="FR8" s="11"/>
      <c r="FS8" s="11"/>
      <c r="FT8" s="11"/>
      <c r="FU8" s="11"/>
      <c r="FV8" s="11"/>
      <c r="FW8" s="11"/>
      <c r="FX8" s="11"/>
      <c r="FY8" s="10"/>
      <c r="FZ8" s="11"/>
      <c r="GA8" s="11"/>
      <c r="GB8" s="11"/>
      <c r="GC8" s="11"/>
      <c r="GD8" s="11"/>
      <c r="GE8" s="11"/>
      <c r="GF8" s="11"/>
      <c r="GG8" s="10"/>
      <c r="GH8" s="11"/>
      <c r="GI8" s="11"/>
      <c r="GJ8" s="11"/>
      <c r="GK8" s="11"/>
      <c r="GL8" s="11"/>
      <c r="GM8" s="11"/>
      <c r="GN8" s="11"/>
      <c r="GO8" s="10"/>
      <c r="GP8" s="11"/>
      <c r="GQ8" s="11"/>
      <c r="GR8" s="11"/>
      <c r="GS8" s="11"/>
      <c r="GT8" s="11"/>
      <c r="GU8" s="11"/>
      <c r="GV8" s="11"/>
      <c r="GW8" s="10"/>
      <c r="GX8" s="11"/>
      <c r="GY8" s="11"/>
      <c r="GZ8" s="11"/>
      <c r="HA8" s="11"/>
      <c r="HB8" s="11"/>
      <c r="HC8" s="11"/>
      <c r="HD8" s="11"/>
      <c r="HE8" s="10"/>
      <c r="HF8" s="11"/>
      <c r="HG8" s="11"/>
      <c r="HH8" s="11"/>
      <c r="HI8" s="11"/>
      <c r="HJ8" s="11"/>
      <c r="HK8" s="11"/>
      <c r="HL8" s="11"/>
      <c r="HM8" s="10"/>
      <c r="HN8" s="11"/>
      <c r="HO8" s="11"/>
      <c r="HP8" s="11"/>
      <c r="HQ8" s="11"/>
      <c r="HR8" s="11"/>
      <c r="HS8" s="11"/>
      <c r="HT8" s="11"/>
      <c r="HU8" s="10"/>
      <c r="HV8" s="11"/>
      <c r="HW8" s="11"/>
      <c r="HX8" s="11"/>
      <c r="HY8" s="11"/>
      <c r="HZ8" s="11"/>
    </row>
    <row r="9" spans="1:1021" s="12" customFormat="1" ht="12.75" thickBot="1" x14ac:dyDescent="0.25">
      <c r="A9" s="82" t="s">
        <v>8</v>
      </c>
      <c r="B9" s="213"/>
      <c r="C9" s="213"/>
      <c r="D9" s="82" t="s">
        <v>9</v>
      </c>
      <c r="E9" s="213"/>
      <c r="F9" s="213"/>
      <c r="G9" s="213"/>
      <c r="H9" s="11"/>
      <c r="I9" s="10"/>
      <c r="J9" s="10"/>
      <c r="K9" s="11"/>
      <c r="L9" s="11"/>
      <c r="M9" s="10"/>
      <c r="N9" s="10"/>
      <c r="O9" s="11"/>
      <c r="P9" s="11"/>
      <c r="Q9" s="10"/>
      <c r="R9" s="10"/>
      <c r="S9" s="11"/>
      <c r="T9" s="11"/>
      <c r="U9" s="10"/>
      <c r="V9" s="10"/>
      <c r="W9" s="11"/>
      <c r="X9" s="11"/>
      <c r="Y9" s="10"/>
      <c r="Z9" s="10"/>
      <c r="AA9" s="11"/>
      <c r="AB9" s="11"/>
      <c r="AC9" s="10"/>
      <c r="AD9" s="10"/>
      <c r="AE9" s="11"/>
      <c r="AF9" s="11"/>
      <c r="AG9" s="10"/>
      <c r="AH9" s="10"/>
      <c r="AI9" s="11"/>
      <c r="AJ9" s="11"/>
      <c r="AK9" s="10"/>
      <c r="AL9" s="10"/>
      <c r="AM9" s="11"/>
      <c r="AN9" s="11"/>
      <c r="AO9" s="10"/>
      <c r="AP9" s="10"/>
      <c r="AQ9" s="11"/>
      <c r="AR9" s="11"/>
      <c r="AS9" s="10"/>
      <c r="AT9" s="10"/>
      <c r="AU9" s="11"/>
      <c r="AV9" s="11"/>
      <c r="AW9" s="10"/>
      <c r="AX9" s="10"/>
      <c r="AY9" s="11"/>
      <c r="AZ9" s="11"/>
      <c r="BA9" s="10"/>
      <c r="BB9" s="10"/>
      <c r="BC9" s="11"/>
      <c r="BD9" s="11"/>
      <c r="BE9" s="10"/>
      <c r="BF9" s="10"/>
      <c r="BG9" s="11"/>
      <c r="BH9" s="11"/>
      <c r="BI9" s="10"/>
      <c r="BJ9" s="10"/>
      <c r="BK9" s="11"/>
      <c r="BL9" s="11"/>
      <c r="BM9" s="10"/>
      <c r="BN9" s="10"/>
      <c r="BO9" s="11"/>
      <c r="BP9" s="11"/>
      <c r="BQ9" s="10"/>
      <c r="BR9" s="10"/>
      <c r="BS9" s="11"/>
      <c r="BT9" s="11"/>
      <c r="BU9" s="10"/>
      <c r="BV9" s="10"/>
      <c r="BW9" s="11"/>
      <c r="BX9" s="11"/>
      <c r="BY9" s="10"/>
      <c r="BZ9" s="10"/>
      <c r="CA9" s="11"/>
      <c r="CB9" s="11"/>
      <c r="CC9" s="10"/>
      <c r="CD9" s="10"/>
      <c r="CE9" s="11"/>
      <c r="CF9" s="11"/>
      <c r="CG9" s="10"/>
      <c r="CH9" s="10"/>
      <c r="CI9" s="11"/>
      <c r="CJ9" s="11"/>
      <c r="CK9" s="10"/>
      <c r="CL9" s="10"/>
      <c r="CM9" s="11"/>
      <c r="CN9" s="11"/>
      <c r="CO9" s="10"/>
      <c r="CP9" s="10"/>
      <c r="CQ9" s="11"/>
      <c r="CR9" s="11"/>
      <c r="CS9" s="10"/>
      <c r="CT9" s="10"/>
      <c r="CU9" s="11"/>
      <c r="CV9" s="11"/>
      <c r="CW9" s="10"/>
      <c r="CX9" s="10"/>
      <c r="CY9" s="11"/>
      <c r="CZ9" s="11"/>
      <c r="DA9" s="10"/>
      <c r="DB9" s="10"/>
      <c r="DC9" s="11"/>
      <c r="DD9" s="11"/>
      <c r="DE9" s="10"/>
      <c r="DF9" s="10"/>
      <c r="DG9" s="11"/>
      <c r="DH9" s="11"/>
      <c r="DI9" s="10"/>
      <c r="DJ9" s="10"/>
      <c r="DK9" s="11"/>
      <c r="DL9" s="11"/>
      <c r="DM9" s="10"/>
      <c r="DN9" s="10"/>
      <c r="DO9" s="11"/>
      <c r="DP9" s="11"/>
      <c r="DQ9" s="10"/>
      <c r="DR9" s="10"/>
      <c r="DS9" s="11"/>
      <c r="DT9" s="11"/>
      <c r="DU9" s="10"/>
      <c r="DV9" s="10"/>
      <c r="DW9" s="11"/>
      <c r="DX9" s="11"/>
      <c r="DY9" s="10"/>
      <c r="DZ9" s="10"/>
      <c r="EA9" s="11"/>
      <c r="EB9" s="11"/>
      <c r="EC9" s="10"/>
      <c r="ED9" s="10"/>
      <c r="EE9" s="11"/>
      <c r="EF9" s="11"/>
      <c r="EG9" s="10"/>
      <c r="EH9" s="10"/>
      <c r="EI9" s="11"/>
      <c r="EJ9" s="11"/>
      <c r="EK9" s="10"/>
      <c r="EL9" s="10"/>
      <c r="EM9" s="11"/>
      <c r="EN9" s="11"/>
      <c r="EO9" s="10"/>
      <c r="EP9" s="10"/>
      <c r="EQ9" s="11"/>
      <c r="ER9" s="11"/>
      <c r="ES9" s="10"/>
      <c r="ET9" s="10"/>
      <c r="EU9" s="11"/>
      <c r="EV9" s="11"/>
      <c r="EW9" s="10"/>
      <c r="EX9" s="10"/>
      <c r="EY9" s="11"/>
      <c r="EZ9" s="11"/>
      <c r="FA9" s="10"/>
      <c r="FB9" s="10"/>
      <c r="FC9" s="11"/>
      <c r="FD9" s="11"/>
      <c r="FE9" s="10"/>
      <c r="FF9" s="10"/>
      <c r="FG9" s="11"/>
      <c r="FH9" s="11"/>
      <c r="FI9" s="10"/>
      <c r="FJ9" s="10"/>
      <c r="FK9" s="11"/>
      <c r="FL9" s="11"/>
      <c r="FM9" s="10"/>
      <c r="FN9" s="10"/>
      <c r="FO9" s="11"/>
      <c r="FP9" s="11"/>
      <c r="FQ9" s="10"/>
      <c r="FR9" s="10"/>
      <c r="FS9" s="11"/>
      <c r="FT9" s="11"/>
      <c r="FU9" s="10"/>
      <c r="FV9" s="10"/>
      <c r="FW9" s="11"/>
      <c r="FX9" s="11"/>
      <c r="FY9" s="10"/>
      <c r="FZ9" s="10"/>
      <c r="GA9" s="11"/>
      <c r="GB9" s="11"/>
      <c r="GC9" s="10"/>
      <c r="GD9" s="10"/>
      <c r="GE9" s="11"/>
      <c r="GF9" s="11"/>
      <c r="GG9" s="10"/>
      <c r="GH9" s="10"/>
      <c r="GI9" s="11"/>
      <c r="GJ9" s="11"/>
      <c r="GK9" s="10"/>
      <c r="GL9" s="10"/>
      <c r="GM9" s="11"/>
      <c r="GN9" s="11"/>
      <c r="GO9" s="10"/>
      <c r="GP9" s="10"/>
      <c r="GQ9" s="11"/>
      <c r="GR9" s="11"/>
      <c r="GS9" s="10"/>
      <c r="GT9" s="10"/>
      <c r="GU9" s="11"/>
      <c r="GV9" s="11"/>
      <c r="GW9" s="10"/>
      <c r="GX9" s="10"/>
      <c r="GY9" s="11"/>
      <c r="GZ9" s="11"/>
      <c r="HA9" s="10"/>
      <c r="HB9" s="10"/>
      <c r="HC9" s="11"/>
      <c r="HD9" s="11"/>
      <c r="HE9" s="10"/>
      <c r="HF9" s="10"/>
      <c r="HG9" s="11"/>
      <c r="HH9" s="11"/>
      <c r="HI9" s="10"/>
      <c r="HJ9" s="10"/>
      <c r="HK9" s="11"/>
      <c r="HL9" s="11"/>
      <c r="HM9" s="10"/>
      <c r="HN9" s="10"/>
      <c r="HO9" s="11"/>
      <c r="HP9" s="11"/>
      <c r="HQ9" s="10"/>
      <c r="HR9" s="10"/>
      <c r="HS9" s="11"/>
      <c r="HT9" s="11"/>
      <c r="HU9" s="10"/>
      <c r="HV9" s="10"/>
      <c r="HW9" s="11"/>
      <c r="HX9" s="11"/>
      <c r="HY9" s="10"/>
      <c r="HZ9" s="10"/>
    </row>
    <row r="10" spans="1:1021" s="8" customFormat="1" ht="15.75" thickBot="1" x14ac:dyDescent="0.25">
      <c r="A10" s="142" t="s">
        <v>10</v>
      </c>
      <c r="B10" s="142"/>
      <c r="C10" s="142"/>
      <c r="D10" s="142"/>
      <c r="E10" s="142"/>
      <c r="F10" s="142"/>
      <c r="G10" s="142"/>
      <c r="H10" s="7"/>
      <c r="I10" s="15"/>
      <c r="J10" s="15"/>
      <c r="K10" s="7"/>
      <c r="L10" s="7"/>
      <c r="M10" s="15"/>
      <c r="N10" s="15"/>
      <c r="O10" s="7"/>
      <c r="P10" s="7"/>
      <c r="Q10" s="15"/>
      <c r="R10" s="15"/>
      <c r="S10" s="7"/>
      <c r="T10" s="7"/>
      <c r="U10" s="15"/>
      <c r="V10" s="15"/>
      <c r="W10" s="7"/>
      <c r="X10" s="7"/>
      <c r="Y10" s="15"/>
      <c r="Z10" s="15"/>
      <c r="AA10" s="7"/>
      <c r="AB10" s="7"/>
      <c r="AC10" s="15"/>
      <c r="AD10" s="15"/>
      <c r="AE10" s="7"/>
      <c r="AF10" s="7"/>
      <c r="AG10" s="15"/>
      <c r="AH10" s="15"/>
      <c r="AI10" s="7"/>
      <c r="AJ10" s="7"/>
      <c r="AK10" s="15"/>
      <c r="AL10" s="15"/>
      <c r="AM10" s="7"/>
      <c r="AN10" s="7"/>
      <c r="AO10" s="15"/>
      <c r="AP10" s="15"/>
      <c r="AQ10" s="7"/>
      <c r="AR10" s="7"/>
      <c r="AS10" s="15"/>
      <c r="AT10" s="15"/>
      <c r="AU10" s="7"/>
      <c r="AV10" s="7"/>
      <c r="AW10" s="15"/>
      <c r="AX10" s="15"/>
      <c r="AY10" s="7"/>
      <c r="AZ10" s="7"/>
      <c r="BA10" s="15"/>
      <c r="BB10" s="15"/>
      <c r="BC10" s="7"/>
      <c r="BD10" s="7"/>
      <c r="BE10" s="15"/>
      <c r="BF10" s="15"/>
      <c r="BG10" s="7"/>
      <c r="BH10" s="7"/>
      <c r="BI10" s="15"/>
      <c r="BJ10" s="15"/>
      <c r="BK10" s="7"/>
      <c r="BL10" s="7"/>
      <c r="BM10" s="15"/>
      <c r="BN10" s="15"/>
      <c r="BO10" s="7"/>
      <c r="BP10" s="7"/>
      <c r="BQ10" s="15"/>
      <c r="BR10" s="15"/>
      <c r="BS10" s="7"/>
      <c r="BT10" s="7"/>
      <c r="BU10" s="15"/>
      <c r="BV10" s="15"/>
      <c r="BW10" s="7"/>
      <c r="BX10" s="7"/>
      <c r="BY10" s="15"/>
      <c r="BZ10" s="15"/>
      <c r="CA10" s="7"/>
      <c r="CB10" s="7"/>
      <c r="CC10" s="15"/>
      <c r="CD10" s="15"/>
      <c r="CE10" s="7"/>
      <c r="CF10" s="7"/>
      <c r="CG10" s="15"/>
      <c r="CH10" s="15"/>
      <c r="CI10" s="7"/>
      <c r="CJ10" s="7"/>
      <c r="CK10" s="15"/>
      <c r="CL10" s="15"/>
      <c r="CM10" s="7"/>
      <c r="CN10" s="7"/>
      <c r="CO10" s="15"/>
      <c r="CP10" s="15"/>
      <c r="CQ10" s="7"/>
      <c r="CR10" s="7"/>
      <c r="CS10" s="15"/>
      <c r="CT10" s="15"/>
      <c r="CU10" s="7"/>
      <c r="CV10" s="7"/>
      <c r="CW10" s="15"/>
      <c r="CX10" s="15"/>
      <c r="CY10" s="7"/>
      <c r="CZ10" s="7"/>
      <c r="DA10" s="15"/>
      <c r="DB10" s="15"/>
      <c r="DC10" s="7"/>
      <c r="DD10" s="7"/>
      <c r="DE10" s="15"/>
      <c r="DF10" s="15"/>
      <c r="DG10" s="7"/>
      <c r="DH10" s="7"/>
      <c r="DI10" s="15"/>
      <c r="DJ10" s="15"/>
      <c r="DK10" s="7"/>
      <c r="DL10" s="7"/>
      <c r="DM10" s="15"/>
      <c r="DN10" s="15"/>
      <c r="DO10" s="7"/>
      <c r="DP10" s="7"/>
      <c r="DQ10" s="15"/>
      <c r="DR10" s="15"/>
      <c r="DS10" s="7"/>
      <c r="DT10" s="7"/>
      <c r="DU10" s="15"/>
      <c r="DV10" s="15"/>
      <c r="DW10" s="7"/>
      <c r="DX10" s="7"/>
      <c r="DY10" s="15"/>
      <c r="DZ10" s="15"/>
      <c r="EA10" s="7"/>
      <c r="EB10" s="7"/>
      <c r="EC10" s="15"/>
      <c r="ED10" s="15"/>
      <c r="EE10" s="7"/>
      <c r="EF10" s="7"/>
      <c r="EG10" s="15"/>
      <c r="EH10" s="15"/>
      <c r="EI10" s="7"/>
      <c r="EJ10" s="7"/>
      <c r="EK10" s="15"/>
      <c r="EL10" s="15"/>
      <c r="EM10" s="7"/>
      <c r="EN10" s="7"/>
      <c r="EO10" s="15"/>
      <c r="EP10" s="15"/>
      <c r="EQ10" s="7"/>
      <c r="ER10" s="7"/>
      <c r="ES10" s="15"/>
      <c r="ET10" s="15"/>
      <c r="EU10" s="7"/>
      <c r="EV10" s="7"/>
      <c r="EW10" s="15"/>
      <c r="EX10" s="15"/>
      <c r="EY10" s="7"/>
      <c r="EZ10" s="7"/>
      <c r="FA10" s="15"/>
      <c r="FB10" s="15"/>
      <c r="FC10" s="7"/>
      <c r="FD10" s="7"/>
      <c r="FE10" s="15"/>
      <c r="FF10" s="15"/>
      <c r="FG10" s="7"/>
      <c r="FH10" s="7"/>
      <c r="FI10" s="15"/>
      <c r="FJ10" s="15"/>
      <c r="FK10" s="7"/>
      <c r="FL10" s="7"/>
      <c r="FM10" s="15"/>
      <c r="FN10" s="15"/>
      <c r="FO10" s="7"/>
      <c r="FP10" s="7"/>
      <c r="FQ10" s="15"/>
      <c r="FR10" s="15"/>
      <c r="FS10" s="7"/>
      <c r="FT10" s="7"/>
      <c r="FU10" s="15"/>
      <c r="FV10" s="15"/>
      <c r="FW10" s="7"/>
      <c r="FX10" s="7"/>
      <c r="FY10" s="15"/>
      <c r="FZ10" s="15"/>
      <c r="GA10" s="7"/>
      <c r="GB10" s="7"/>
      <c r="GC10" s="15"/>
      <c r="GD10" s="15"/>
      <c r="GE10" s="7"/>
      <c r="GF10" s="7"/>
      <c r="GG10" s="15"/>
      <c r="GH10" s="15"/>
      <c r="GI10" s="7"/>
      <c r="GJ10" s="7"/>
      <c r="GK10" s="15"/>
      <c r="GL10" s="15"/>
      <c r="GM10" s="7"/>
      <c r="GN10" s="7"/>
      <c r="GO10" s="15"/>
      <c r="GP10" s="15"/>
      <c r="GQ10" s="7"/>
      <c r="GR10" s="7"/>
      <c r="GS10" s="15"/>
      <c r="GT10" s="15"/>
      <c r="GU10" s="7"/>
      <c r="GV10" s="7"/>
      <c r="GW10" s="15"/>
      <c r="GX10" s="15"/>
      <c r="GY10" s="7"/>
      <c r="GZ10" s="7"/>
      <c r="HA10" s="15"/>
      <c r="HB10" s="15"/>
      <c r="HC10" s="7"/>
      <c r="HD10" s="7"/>
      <c r="HE10" s="15"/>
      <c r="HF10" s="15"/>
      <c r="HG10" s="7"/>
      <c r="HH10" s="7"/>
      <c r="HI10" s="15"/>
      <c r="HJ10" s="15"/>
      <c r="HK10" s="7"/>
      <c r="HL10" s="7"/>
      <c r="HM10" s="15"/>
      <c r="HN10" s="15"/>
      <c r="HO10" s="7"/>
      <c r="HP10" s="7"/>
      <c r="HQ10" s="15"/>
      <c r="HR10" s="15"/>
      <c r="HS10" s="7"/>
      <c r="HT10" s="7"/>
      <c r="HU10" s="15"/>
      <c r="HV10" s="15"/>
      <c r="HW10" s="7"/>
      <c r="HX10" s="7"/>
      <c r="HY10" s="15"/>
      <c r="HZ10" s="15"/>
      <c r="IA10" s="7"/>
      <c r="IB10" s="7"/>
      <c r="IC10" s="15"/>
      <c r="ID10" s="15"/>
    </row>
    <row r="11" spans="1:1021" x14ac:dyDescent="0.2">
      <c r="A11" s="171" t="s">
        <v>13</v>
      </c>
      <c r="B11" s="171" t="s">
        <v>14</v>
      </c>
      <c r="C11" s="174" t="s">
        <v>70</v>
      </c>
      <c r="D11" s="171" t="s">
        <v>82</v>
      </c>
      <c r="E11" s="171"/>
      <c r="F11" s="171"/>
      <c r="G11" s="171"/>
    </row>
    <row r="12" spans="1:1021" s="8" customFormat="1" x14ac:dyDescent="0.2">
      <c r="A12" s="172"/>
      <c r="B12" s="172"/>
      <c r="C12" s="175"/>
      <c r="D12" s="177" t="s">
        <v>71</v>
      </c>
      <c r="E12" s="177"/>
      <c r="F12" s="177" t="s">
        <v>72</v>
      </c>
      <c r="G12" s="177"/>
    </row>
    <row r="13" spans="1:1021" s="8" customFormat="1" x14ac:dyDescent="0.2">
      <c r="A13" s="173"/>
      <c r="B13" s="173"/>
      <c r="C13" s="176"/>
      <c r="D13" s="116" t="s">
        <v>73</v>
      </c>
      <c r="E13" s="116" t="s">
        <v>74</v>
      </c>
      <c r="F13" s="116" t="s">
        <v>73</v>
      </c>
      <c r="G13" s="116" t="s">
        <v>74</v>
      </c>
    </row>
    <row r="14" spans="1:1021" x14ac:dyDescent="0.2">
      <c r="A14" s="112" t="s">
        <v>21</v>
      </c>
      <c r="B14" s="83" t="s">
        <v>22</v>
      </c>
      <c r="C14" s="84">
        <f>SUM(C15:C30)</f>
        <v>0</v>
      </c>
      <c r="D14" s="83"/>
      <c r="E14" s="85"/>
      <c r="F14" s="83"/>
      <c r="G14" s="85"/>
    </row>
    <row r="15" spans="1:1021" x14ac:dyDescent="0.2">
      <c r="A15" s="163" t="s">
        <v>75</v>
      </c>
      <c r="B15" s="169" t="s">
        <v>85</v>
      </c>
      <c r="C15" s="165">
        <f>'Planilha de Orçamento'!H16</f>
        <v>0</v>
      </c>
      <c r="D15" s="122"/>
      <c r="E15" s="123"/>
      <c r="F15" s="122"/>
      <c r="G15" s="123"/>
    </row>
    <row r="16" spans="1:1021" s="18" customFormat="1" x14ac:dyDescent="0.2">
      <c r="A16" s="158"/>
      <c r="B16" s="170"/>
      <c r="C16" s="160"/>
      <c r="D16" s="124">
        <v>0.6</v>
      </c>
      <c r="E16" s="125">
        <f>D16*$C15</f>
        <v>0</v>
      </c>
      <c r="F16" s="124">
        <v>0.4</v>
      </c>
      <c r="G16" s="125">
        <f>F16*$C15</f>
        <v>0</v>
      </c>
      <c r="J16" s="73" t="e">
        <f>#REF!+#REF!+#REF!+F16</f>
        <v>#REF!</v>
      </c>
    </row>
    <row r="17" spans="1:10" s="74" customFormat="1" x14ac:dyDescent="0.2">
      <c r="A17" s="158" t="s">
        <v>76</v>
      </c>
      <c r="B17" s="170" t="s">
        <v>96</v>
      </c>
      <c r="C17" s="160">
        <f>'Planilha de Orçamento'!H21</f>
        <v>0</v>
      </c>
      <c r="D17" s="126"/>
      <c r="E17" s="127"/>
      <c r="F17" s="126"/>
      <c r="G17" s="127"/>
      <c r="J17" s="73"/>
    </row>
    <row r="18" spans="1:10" s="18" customFormat="1" x14ac:dyDescent="0.2">
      <c r="A18" s="158"/>
      <c r="B18" s="170"/>
      <c r="C18" s="160"/>
      <c r="D18" s="124">
        <v>0.6</v>
      </c>
      <c r="E18" s="125">
        <f>D18*$C17</f>
        <v>0</v>
      </c>
      <c r="F18" s="124">
        <v>0.4</v>
      </c>
      <c r="G18" s="125">
        <f>F18*$C17</f>
        <v>0</v>
      </c>
      <c r="J18" s="73" t="e">
        <f>#REF!+#REF!+#REF!+F18</f>
        <v>#REF!</v>
      </c>
    </row>
    <row r="19" spans="1:10" s="74" customFormat="1" x14ac:dyDescent="0.2">
      <c r="A19" s="158" t="s">
        <v>77</v>
      </c>
      <c r="B19" s="159" t="s">
        <v>101</v>
      </c>
      <c r="C19" s="160">
        <f>'Planilha de Orçamento'!H25</f>
        <v>0</v>
      </c>
      <c r="D19" s="126"/>
      <c r="E19" s="128"/>
      <c r="F19" s="126"/>
      <c r="G19" s="128"/>
      <c r="J19" s="73"/>
    </row>
    <row r="20" spans="1:10" s="18" customFormat="1" x14ac:dyDescent="0.2">
      <c r="A20" s="158"/>
      <c r="B20" s="159"/>
      <c r="C20" s="160"/>
      <c r="D20" s="124">
        <v>0.8</v>
      </c>
      <c r="E20" s="125">
        <f>D20*$C19</f>
        <v>0</v>
      </c>
      <c r="F20" s="124">
        <v>0.2</v>
      </c>
      <c r="G20" s="125">
        <f>F20*$C19</f>
        <v>0</v>
      </c>
      <c r="J20" s="73" t="e">
        <f>#REF!+#REF!+#REF!+F20</f>
        <v>#REF!</v>
      </c>
    </row>
    <row r="21" spans="1:10" s="74" customFormat="1" x14ac:dyDescent="0.2">
      <c r="A21" s="158" t="s">
        <v>78</v>
      </c>
      <c r="B21" s="159" t="s">
        <v>109</v>
      </c>
      <c r="C21" s="160">
        <f>'Planilha de Orçamento'!H34</f>
        <v>0</v>
      </c>
      <c r="D21" s="126"/>
      <c r="E21" s="128"/>
      <c r="F21" s="126"/>
      <c r="G21" s="128"/>
      <c r="J21" s="73"/>
    </row>
    <row r="22" spans="1:10" s="75" customFormat="1" x14ac:dyDescent="0.25">
      <c r="A22" s="158"/>
      <c r="B22" s="159"/>
      <c r="C22" s="160"/>
      <c r="D22" s="124">
        <v>0.3</v>
      </c>
      <c r="E22" s="125">
        <f>D22*$C21</f>
        <v>0</v>
      </c>
      <c r="F22" s="124">
        <v>0.7</v>
      </c>
      <c r="G22" s="125">
        <f>F22*$C21</f>
        <v>0</v>
      </c>
      <c r="J22" s="73" t="e">
        <f>#REF!+#REF!+#REF!+F22</f>
        <v>#REF!</v>
      </c>
    </row>
    <row r="23" spans="1:10" s="74" customFormat="1" x14ac:dyDescent="0.2">
      <c r="A23" s="158" t="s">
        <v>79</v>
      </c>
      <c r="B23" s="159" t="s">
        <v>115</v>
      </c>
      <c r="C23" s="160">
        <f>'Planilha de Orçamento'!H38</f>
        <v>0</v>
      </c>
      <c r="D23" s="126"/>
      <c r="E23" s="128"/>
      <c r="F23" s="126"/>
      <c r="G23" s="128"/>
      <c r="J23" s="73"/>
    </row>
    <row r="24" spans="1:10" s="75" customFormat="1" x14ac:dyDescent="0.25">
      <c r="A24" s="158"/>
      <c r="B24" s="159"/>
      <c r="C24" s="160"/>
      <c r="D24" s="124">
        <v>0.3</v>
      </c>
      <c r="E24" s="125">
        <f>D24*$C23</f>
        <v>0</v>
      </c>
      <c r="F24" s="124">
        <v>0.7</v>
      </c>
      <c r="G24" s="125">
        <f>F24*$C23</f>
        <v>0</v>
      </c>
      <c r="H24" s="76"/>
      <c r="J24" s="73" t="e">
        <f>#REF!+#REF!+#REF!+F24</f>
        <v>#REF!</v>
      </c>
    </row>
    <row r="25" spans="1:10" s="75" customFormat="1" x14ac:dyDescent="0.25">
      <c r="A25" s="158" t="s">
        <v>132</v>
      </c>
      <c r="B25" s="159" t="s">
        <v>119</v>
      </c>
      <c r="C25" s="160">
        <f>'Planilha de Orçamento'!H42</f>
        <v>0</v>
      </c>
      <c r="D25" s="126"/>
      <c r="E25" s="128"/>
      <c r="F25" s="126"/>
      <c r="G25" s="128"/>
      <c r="H25" s="76"/>
      <c r="J25" s="73"/>
    </row>
    <row r="26" spans="1:10" s="75" customFormat="1" x14ac:dyDescent="0.25">
      <c r="A26" s="158"/>
      <c r="B26" s="159"/>
      <c r="C26" s="160"/>
      <c r="D26" s="124">
        <v>0.1</v>
      </c>
      <c r="E26" s="125">
        <f>D26*$C25</f>
        <v>0</v>
      </c>
      <c r="F26" s="124">
        <v>0.9</v>
      </c>
      <c r="G26" s="125">
        <f>F26*$C25</f>
        <v>0</v>
      </c>
      <c r="H26" s="76"/>
      <c r="J26" s="73"/>
    </row>
    <row r="27" spans="1:10" s="75" customFormat="1" x14ac:dyDescent="0.25">
      <c r="A27" s="158" t="s">
        <v>133</v>
      </c>
      <c r="B27" s="159" t="s">
        <v>122</v>
      </c>
      <c r="C27" s="160">
        <f>'Planilha de Orçamento'!H73</f>
        <v>0</v>
      </c>
      <c r="D27" s="129"/>
      <c r="E27" s="130"/>
      <c r="F27" s="126"/>
      <c r="G27" s="128"/>
      <c r="H27" s="76"/>
      <c r="J27" s="73"/>
    </row>
    <row r="28" spans="1:10" s="75" customFormat="1" x14ac:dyDescent="0.25">
      <c r="A28" s="158"/>
      <c r="B28" s="159"/>
      <c r="C28" s="160"/>
      <c r="D28" s="124"/>
      <c r="E28" s="125">
        <f>D28*$C27</f>
        <v>0</v>
      </c>
      <c r="F28" s="124">
        <v>1</v>
      </c>
      <c r="G28" s="125">
        <f>F28*$C27</f>
        <v>0</v>
      </c>
      <c r="H28" s="76"/>
      <c r="J28" s="73"/>
    </row>
    <row r="29" spans="1:10" s="75" customFormat="1" x14ac:dyDescent="0.25">
      <c r="A29" s="158" t="s">
        <v>134</v>
      </c>
      <c r="B29" s="159" t="s">
        <v>126</v>
      </c>
      <c r="C29" s="160">
        <f>'Planilha de Orçamento'!H75</f>
        <v>0</v>
      </c>
      <c r="D29" s="126"/>
      <c r="E29" s="128"/>
      <c r="F29" s="126"/>
      <c r="G29" s="128"/>
      <c r="H29" s="76"/>
      <c r="J29" s="73"/>
    </row>
    <row r="30" spans="1:10" s="75" customFormat="1" x14ac:dyDescent="0.25">
      <c r="A30" s="166"/>
      <c r="B30" s="167"/>
      <c r="C30" s="168"/>
      <c r="D30" s="131">
        <v>0.2</v>
      </c>
      <c r="E30" s="132">
        <f>D30*$C29</f>
        <v>0</v>
      </c>
      <c r="F30" s="131">
        <v>0.8</v>
      </c>
      <c r="G30" s="132">
        <f>F30*$C29</f>
        <v>0</v>
      </c>
      <c r="H30" s="76"/>
      <c r="J30" s="73"/>
    </row>
    <row r="31" spans="1:10" x14ac:dyDescent="0.2">
      <c r="A31" s="112" t="s">
        <v>35</v>
      </c>
      <c r="B31" s="83" t="s">
        <v>36</v>
      </c>
      <c r="C31" s="84">
        <f>SUM(C32:C33)</f>
        <v>0</v>
      </c>
      <c r="D31" s="112"/>
      <c r="E31" s="87"/>
      <c r="F31" s="112"/>
      <c r="G31" s="87"/>
      <c r="J31" s="73"/>
    </row>
    <row r="32" spans="1:10" x14ac:dyDescent="0.2">
      <c r="A32" s="163" t="s">
        <v>75</v>
      </c>
      <c r="B32" s="164" t="s">
        <v>253</v>
      </c>
      <c r="C32" s="165">
        <f>'Planilha de Orçamento'!H80</f>
        <v>0</v>
      </c>
      <c r="D32" s="122"/>
      <c r="E32" s="122"/>
      <c r="F32" s="122"/>
      <c r="G32" s="122"/>
      <c r="J32" s="73"/>
    </row>
    <row r="33" spans="1:10" s="18" customFormat="1" x14ac:dyDescent="0.2">
      <c r="A33" s="158"/>
      <c r="B33" s="159"/>
      <c r="C33" s="160"/>
      <c r="D33" s="124">
        <v>0.5</v>
      </c>
      <c r="E33" s="125">
        <f>D33*$C32</f>
        <v>0</v>
      </c>
      <c r="F33" s="124">
        <v>0.5</v>
      </c>
      <c r="G33" s="125">
        <f>F33*$C32</f>
        <v>0</v>
      </c>
      <c r="J33" s="73" t="e">
        <f>#REF!+#REF!+#REF!+F33</f>
        <v>#REF!</v>
      </c>
    </row>
    <row r="34" spans="1:10" x14ac:dyDescent="0.2">
      <c r="A34" s="112" t="s">
        <v>38</v>
      </c>
      <c r="B34" s="83" t="s">
        <v>80</v>
      </c>
      <c r="C34" s="84">
        <f>SUM(C35:C40)</f>
        <v>0</v>
      </c>
      <c r="D34" s="112"/>
      <c r="E34" s="87"/>
      <c r="F34" s="112"/>
      <c r="G34" s="87"/>
      <c r="J34" s="73"/>
    </row>
    <row r="35" spans="1:10" x14ac:dyDescent="0.2">
      <c r="A35" s="163" t="s">
        <v>75</v>
      </c>
      <c r="B35" s="164" t="s">
        <v>155</v>
      </c>
      <c r="C35" s="165">
        <f>'Planilha de Orçamento'!H94</f>
        <v>0</v>
      </c>
      <c r="D35" s="122"/>
      <c r="E35" s="122"/>
      <c r="F35" s="122"/>
      <c r="G35" s="122"/>
      <c r="J35" s="73"/>
    </row>
    <row r="36" spans="1:10" x14ac:dyDescent="0.2">
      <c r="A36" s="158"/>
      <c r="B36" s="159"/>
      <c r="C36" s="160"/>
      <c r="D36" s="124">
        <v>0.4</v>
      </c>
      <c r="E36" s="125">
        <f>D36*$C35</f>
        <v>0</v>
      </c>
      <c r="F36" s="124">
        <v>0.6</v>
      </c>
      <c r="G36" s="125">
        <f>F36*$C35</f>
        <v>0</v>
      </c>
      <c r="J36" s="73" t="e">
        <f>#REF!+#REF!+#REF!+F36</f>
        <v>#REF!</v>
      </c>
    </row>
    <row r="37" spans="1:10" x14ac:dyDescent="0.2">
      <c r="A37" s="158" t="s">
        <v>76</v>
      </c>
      <c r="B37" s="159" t="s">
        <v>163</v>
      </c>
      <c r="C37" s="160">
        <f>'Planilha de Orçamento'!H105</f>
        <v>0</v>
      </c>
      <c r="D37" s="126"/>
      <c r="E37" s="126"/>
      <c r="F37" s="126"/>
      <c r="G37" s="126"/>
      <c r="J37" s="73"/>
    </row>
    <row r="38" spans="1:10" s="18" customFormat="1" x14ac:dyDescent="0.2">
      <c r="A38" s="158"/>
      <c r="B38" s="159"/>
      <c r="C38" s="160"/>
      <c r="D38" s="124">
        <v>0.7</v>
      </c>
      <c r="E38" s="125">
        <f>D38*$C37</f>
        <v>0</v>
      </c>
      <c r="F38" s="124">
        <v>0.3</v>
      </c>
      <c r="G38" s="125">
        <f>F38*$C37</f>
        <v>0</v>
      </c>
      <c r="J38" s="73" t="e">
        <f>#REF!+#REF!+#REF!+F38</f>
        <v>#REF!</v>
      </c>
    </row>
    <row r="39" spans="1:10" x14ac:dyDescent="0.2">
      <c r="A39" s="158" t="s">
        <v>77</v>
      </c>
      <c r="B39" s="159" t="s">
        <v>173</v>
      </c>
      <c r="C39" s="160">
        <f>'Planilha de Orçamento'!H113</f>
        <v>0</v>
      </c>
      <c r="D39" s="126"/>
      <c r="E39" s="126"/>
      <c r="F39" s="126"/>
      <c r="G39" s="126"/>
      <c r="J39" s="73"/>
    </row>
    <row r="40" spans="1:10" ht="15.75" thickBot="1" x14ac:dyDescent="0.25">
      <c r="A40" s="158"/>
      <c r="B40" s="159"/>
      <c r="C40" s="160"/>
      <c r="D40" s="124">
        <v>0.5</v>
      </c>
      <c r="E40" s="125">
        <f>D40*$C39</f>
        <v>0</v>
      </c>
      <c r="F40" s="124">
        <v>0.5</v>
      </c>
      <c r="G40" s="125">
        <f>F40*$C39</f>
        <v>0</v>
      </c>
      <c r="J40" s="73" t="e">
        <f>#REF!+#REF!+#REF!+F40</f>
        <v>#REF!</v>
      </c>
    </row>
    <row r="41" spans="1:10" s="22" customFormat="1" ht="12.75" x14ac:dyDescent="0.2">
      <c r="A41" s="161" t="s">
        <v>81</v>
      </c>
      <c r="B41" s="161"/>
      <c r="C41" s="119">
        <f>C14+C31+C34</f>
        <v>0</v>
      </c>
      <c r="D41" s="157">
        <f>SUM(E15:E40)</f>
        <v>0</v>
      </c>
      <c r="E41" s="157"/>
      <c r="F41" s="157">
        <f>SUM(G15:G40)</f>
        <v>0</v>
      </c>
      <c r="G41" s="157"/>
    </row>
    <row r="42" spans="1:10" s="22" customFormat="1" ht="13.5" thickBot="1" x14ac:dyDescent="0.25">
      <c r="A42" s="162"/>
      <c r="B42" s="162"/>
      <c r="C42" s="120" t="e">
        <f>SUM(D42:G42)</f>
        <v>#DIV/0!</v>
      </c>
      <c r="D42" s="133" t="e">
        <f>D41/$C$41</f>
        <v>#DIV/0!</v>
      </c>
      <c r="E42" s="133"/>
      <c r="F42" s="133" t="e">
        <f>F41/$C$41</f>
        <v>#DIV/0!</v>
      </c>
      <c r="G42" s="133"/>
    </row>
    <row r="43" spans="1:10" s="22" customFormat="1" ht="13.5" thickBot="1" x14ac:dyDescent="0.25">
      <c r="A43" s="114"/>
      <c r="B43" s="114" t="s">
        <v>42</v>
      </c>
      <c r="C43" s="121">
        <f>TRUNC(C41*(1+$G$3),2)</f>
        <v>0</v>
      </c>
      <c r="D43" s="156">
        <f>TRUNC(D41*(1+$G$3),2)</f>
        <v>0</v>
      </c>
      <c r="E43" s="156"/>
      <c r="F43" s="156">
        <f>TRUNC(F41*(1+$G$3),2)</f>
        <v>0</v>
      </c>
      <c r="G43" s="156"/>
    </row>
    <row r="44" spans="1:10" x14ac:dyDescent="0.2">
      <c r="A44" s="77"/>
      <c r="B44" s="77"/>
      <c r="C44" s="77"/>
      <c r="D44" s="77"/>
      <c r="E44" s="77"/>
      <c r="F44" s="77"/>
      <c r="G44" s="77"/>
    </row>
  </sheetData>
  <sheetProtection algorithmName="SHA-512" hashValue="HGuy+ND/5NbmGTyTngX6uJ6Gzu2lVUHhyEIv2ResLhAsaceUxtfk9uvAlN4cgJCJn6joUoTn1+RV/XhBkWAhfw==" saltValue="nq3fYEaf4ghA0PJGkQjiSw==" spinCount="100000" sheet="1" selectLockedCells="1"/>
  <mergeCells count="59">
    <mergeCell ref="A10:G10"/>
    <mergeCell ref="A2:D2"/>
    <mergeCell ref="A3:D3"/>
    <mergeCell ref="A4:D4"/>
    <mergeCell ref="A1:G1"/>
    <mergeCell ref="A6:G6"/>
    <mergeCell ref="E2:F2"/>
    <mergeCell ref="E3:F3"/>
    <mergeCell ref="B8:C8"/>
    <mergeCell ref="A7:G7"/>
    <mergeCell ref="E9:G9"/>
    <mergeCell ref="B9:C9"/>
    <mergeCell ref="A11:A13"/>
    <mergeCell ref="B11:B13"/>
    <mergeCell ref="C11:C13"/>
    <mergeCell ref="F12:G12"/>
    <mergeCell ref="D12:E12"/>
    <mergeCell ref="D11:G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2:A33"/>
    <mergeCell ref="B32:B33"/>
    <mergeCell ref="C32:C33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5:A36"/>
    <mergeCell ref="B35:B36"/>
    <mergeCell ref="C35:C36"/>
    <mergeCell ref="A37:A38"/>
    <mergeCell ref="B37:B38"/>
    <mergeCell ref="C37:C38"/>
    <mergeCell ref="F43:G43"/>
    <mergeCell ref="D43:E43"/>
    <mergeCell ref="D41:E41"/>
    <mergeCell ref="F41:G41"/>
    <mergeCell ref="A39:A40"/>
    <mergeCell ref="B39:B40"/>
    <mergeCell ref="C39:C40"/>
    <mergeCell ref="A41:B42"/>
  </mergeCells>
  <conditionalFormatting sqref="B14:C14">
    <cfRule type="containsText" dxfId="99" priority="38" operator="containsText" text="x,xx">
      <formula>NOT(ISERROR(SEARCH("x,xx",B14)))</formula>
    </cfRule>
  </conditionalFormatting>
  <conditionalFormatting sqref="D11">
    <cfRule type="containsText" dxfId="98" priority="39" operator="containsText" text="x,xx">
      <formula>NOT(ISERROR(SEARCH("x,xx",D11)))</formula>
    </cfRule>
  </conditionalFormatting>
  <conditionalFormatting sqref="B43:C43">
    <cfRule type="containsText" dxfId="97" priority="40" operator="containsText" text="x,xx">
      <formula>NOT(ISERROR(SEARCH("x,xx",B43)))</formula>
    </cfRule>
  </conditionalFormatting>
  <conditionalFormatting sqref="B32:C32">
    <cfRule type="containsText" dxfId="96" priority="41" operator="containsText" text="x,xx">
      <formula>NOT(ISERROR(SEARCH("x,xx",B32)))</formula>
    </cfRule>
  </conditionalFormatting>
  <conditionalFormatting sqref="B35:C35">
    <cfRule type="containsText" dxfId="95" priority="42" operator="containsText" text="x,xx">
      <formula>NOT(ISERROR(SEARCH("x,xx",B35)))</formula>
    </cfRule>
  </conditionalFormatting>
  <conditionalFormatting sqref="B15:C15">
    <cfRule type="containsText" dxfId="94" priority="43" operator="containsText" text="x,xx">
      <formula>NOT(ISERROR(SEARCH("x,xx",B15)))</formula>
    </cfRule>
  </conditionalFormatting>
  <conditionalFormatting sqref="C41:C42">
    <cfRule type="containsText" dxfId="93" priority="45" operator="containsText" text="x,xx">
      <formula>NOT(ISERROR(SEARCH("x,xx",C41)))</formula>
    </cfRule>
  </conditionalFormatting>
  <conditionalFormatting sqref="B19:C19">
    <cfRule type="containsText" dxfId="92" priority="46" operator="containsText" text="x,xx">
      <formula>NOT(ISERROR(SEARCH("x,xx",B19)))</formula>
    </cfRule>
  </conditionalFormatting>
  <conditionalFormatting sqref="C17">
    <cfRule type="containsText" dxfId="91" priority="47" operator="containsText" text="x,xx">
      <formula>NOT(ISERROR(SEARCH("x,xx",C17)))</formula>
    </cfRule>
  </conditionalFormatting>
  <conditionalFormatting sqref="B17">
    <cfRule type="containsText" dxfId="90" priority="48" operator="containsText" text="x,xx">
      <formula>NOT(ISERROR(SEARCH("x,xx",B17)))</formula>
    </cfRule>
  </conditionalFormatting>
  <conditionalFormatting sqref="B21:C21">
    <cfRule type="containsText" dxfId="89" priority="49" operator="containsText" text="x,xx">
      <formula>NOT(ISERROR(SEARCH("x,xx",B21)))</formula>
    </cfRule>
  </conditionalFormatting>
  <conditionalFormatting sqref="B23:C23">
    <cfRule type="containsText" dxfId="88" priority="50" operator="containsText" text="x,xx">
      <formula>NOT(ISERROR(SEARCH("x,xx",B23)))</formula>
    </cfRule>
  </conditionalFormatting>
  <conditionalFormatting sqref="B37:C37">
    <cfRule type="containsText" dxfId="87" priority="59" operator="containsText" text="x,xx">
      <formula>NOT(ISERROR(SEARCH("x,xx",B37)))</formula>
    </cfRule>
  </conditionalFormatting>
  <conditionalFormatting sqref="B39:C39">
    <cfRule type="containsText" dxfId="86" priority="60" operator="containsText" text="x,xx">
      <formula>NOT(ISERROR(SEARCH("x,xx",B39)))</formula>
    </cfRule>
  </conditionalFormatting>
  <conditionalFormatting sqref="F32:G32 F14">
    <cfRule type="containsText" dxfId="85" priority="68" operator="containsText" text="x,xx">
      <formula>NOT(ISERROR(SEARCH("x,xx",F14)))</formula>
    </cfRule>
  </conditionalFormatting>
  <conditionalFormatting sqref="F15">
    <cfRule type="containsText" dxfId="84" priority="71" operator="containsText" text="x,xx">
      <formula>NOT(ISERROR(SEARCH("x,xx",F15)))</formula>
    </cfRule>
  </conditionalFormatting>
  <conditionalFormatting sqref="F42">
    <cfRule type="containsText" dxfId="83" priority="72" operator="containsText" text="x,xx">
      <formula>NOT(ISERROR(SEARCH("x,xx",F42)))</formula>
    </cfRule>
  </conditionalFormatting>
  <conditionalFormatting sqref="F19">
    <cfRule type="containsText" dxfId="82" priority="73" operator="containsText" text="x,xx">
      <formula>NOT(ISERROR(SEARCH("x,xx",F19)))</formula>
    </cfRule>
  </conditionalFormatting>
  <conditionalFormatting sqref="F17">
    <cfRule type="containsText" dxfId="81" priority="74" operator="containsText" text="x,xx">
      <formula>NOT(ISERROR(SEARCH("x,xx",F17)))</formula>
    </cfRule>
  </conditionalFormatting>
  <conditionalFormatting sqref="F21">
    <cfRule type="containsText" dxfId="80" priority="75" operator="containsText" text="x,xx">
      <formula>NOT(ISERROR(SEARCH("x,xx",F21)))</formula>
    </cfRule>
  </conditionalFormatting>
  <conditionalFormatting sqref="F23">
    <cfRule type="containsText" dxfId="79" priority="76" operator="containsText" text="x,xx">
      <formula>NOT(ISERROR(SEARCH("x,xx",F23)))</formula>
    </cfRule>
  </conditionalFormatting>
  <conditionalFormatting sqref="F35:G35">
    <cfRule type="containsText" dxfId="78" priority="77" operator="containsText" text="x,xx">
      <formula>NOT(ISERROR(SEARCH("x,xx",F35)))</formula>
    </cfRule>
  </conditionalFormatting>
  <conditionalFormatting sqref="F37:G37">
    <cfRule type="containsText" dxfId="77" priority="80" operator="containsText" text="x,xx">
      <formula>NOT(ISERROR(SEARCH("x,xx",F37)))</formula>
    </cfRule>
  </conditionalFormatting>
  <conditionalFormatting sqref="F39:G39">
    <cfRule type="containsText" dxfId="76" priority="81" operator="containsText" text="x,xx">
      <formula>NOT(ISERROR(SEARCH("x,xx",F39)))</formula>
    </cfRule>
  </conditionalFormatting>
  <conditionalFormatting sqref="D32:E32 D14">
    <cfRule type="containsText" dxfId="75" priority="20" operator="containsText" text="x,xx">
      <formula>NOT(ISERROR(SEARCH("x,xx",D14)))</formula>
    </cfRule>
  </conditionalFormatting>
  <conditionalFormatting sqref="D43">
    <cfRule type="containsText" dxfId="74" priority="17" operator="containsText" text="x,xx">
      <formula>NOT(ISERROR(SEARCH("x,xx",D43)))</formula>
    </cfRule>
  </conditionalFormatting>
  <conditionalFormatting sqref="D15">
    <cfRule type="containsText" dxfId="73" priority="23" operator="containsText" text="x,xx">
      <formula>NOT(ISERROR(SEARCH("x,xx",D15)))</formula>
    </cfRule>
  </conditionalFormatting>
  <conditionalFormatting sqref="D42">
    <cfRule type="containsText" dxfId="72" priority="24" operator="containsText" text="x,xx">
      <formula>NOT(ISERROR(SEARCH("x,xx",D42)))</formula>
    </cfRule>
  </conditionalFormatting>
  <conditionalFormatting sqref="D19">
    <cfRule type="containsText" dxfId="71" priority="25" operator="containsText" text="x,xx">
      <formula>NOT(ISERROR(SEARCH("x,xx",D19)))</formula>
    </cfRule>
  </conditionalFormatting>
  <conditionalFormatting sqref="D17">
    <cfRule type="containsText" dxfId="70" priority="26" operator="containsText" text="x,xx">
      <formula>NOT(ISERROR(SEARCH("x,xx",D17)))</formula>
    </cfRule>
  </conditionalFormatting>
  <conditionalFormatting sqref="D21">
    <cfRule type="containsText" dxfId="69" priority="27" operator="containsText" text="x,xx">
      <formula>NOT(ISERROR(SEARCH("x,xx",D21)))</formula>
    </cfRule>
  </conditionalFormatting>
  <conditionalFormatting sqref="D23">
    <cfRule type="containsText" dxfId="68" priority="28" operator="containsText" text="x,xx">
      <formula>NOT(ISERROR(SEARCH("x,xx",D23)))</formula>
    </cfRule>
  </conditionalFormatting>
  <conditionalFormatting sqref="D35:E35">
    <cfRule type="containsText" dxfId="67" priority="29" operator="containsText" text="x,xx">
      <formula>NOT(ISERROR(SEARCH("x,xx",D35)))</formula>
    </cfRule>
  </conditionalFormatting>
  <conditionalFormatting sqref="D37:E37">
    <cfRule type="containsText" dxfId="66" priority="32" operator="containsText" text="x,xx">
      <formula>NOT(ISERROR(SEARCH("x,xx",D37)))</formula>
    </cfRule>
  </conditionalFormatting>
  <conditionalFormatting sqref="D39:E39">
    <cfRule type="containsText" dxfId="65" priority="33" operator="containsText" text="x,xx">
      <formula>NOT(ISERROR(SEARCH("x,xx",D39)))</formula>
    </cfRule>
  </conditionalFormatting>
  <conditionalFormatting sqref="F43">
    <cfRule type="containsText" dxfId="64" priority="18" operator="containsText" text="x,xx">
      <formula>NOT(ISERROR(SEARCH("x,xx",F43)))</formula>
    </cfRule>
  </conditionalFormatting>
  <conditionalFormatting sqref="B31:C31">
    <cfRule type="containsText" dxfId="63" priority="14" operator="containsText" text="x,xx">
      <formula>NOT(ISERROR(SEARCH("x,xx",B31)))</formula>
    </cfRule>
  </conditionalFormatting>
  <conditionalFormatting sqref="F31">
    <cfRule type="containsText" dxfId="62" priority="15" operator="containsText" text="x,xx">
      <formula>NOT(ISERROR(SEARCH("x,xx",F31)))</formula>
    </cfRule>
  </conditionalFormatting>
  <conditionalFormatting sqref="D31">
    <cfRule type="containsText" dxfId="61" priority="13" operator="containsText" text="x,xx">
      <formula>NOT(ISERROR(SEARCH("x,xx",D31)))</formula>
    </cfRule>
  </conditionalFormatting>
  <conditionalFormatting sqref="B34:C34">
    <cfRule type="containsText" dxfId="60" priority="11" operator="containsText" text="x,xx">
      <formula>NOT(ISERROR(SEARCH("x,xx",B34)))</formula>
    </cfRule>
  </conditionalFormatting>
  <conditionalFormatting sqref="F34">
    <cfRule type="containsText" dxfId="59" priority="12" operator="containsText" text="x,xx">
      <formula>NOT(ISERROR(SEARCH("x,xx",F34)))</formula>
    </cfRule>
  </conditionalFormatting>
  <conditionalFormatting sqref="D34">
    <cfRule type="containsText" dxfId="58" priority="10" operator="containsText" text="x,xx">
      <formula>NOT(ISERROR(SEARCH("x,xx",D34)))</formula>
    </cfRule>
  </conditionalFormatting>
  <conditionalFormatting sqref="B25:C25">
    <cfRule type="containsText" dxfId="57" priority="8" operator="containsText" text="x,xx">
      <formula>NOT(ISERROR(SEARCH("x,xx",B25)))</formula>
    </cfRule>
  </conditionalFormatting>
  <conditionalFormatting sqref="F25">
    <cfRule type="containsText" dxfId="56" priority="9" operator="containsText" text="x,xx">
      <formula>NOT(ISERROR(SEARCH("x,xx",F25)))</formula>
    </cfRule>
  </conditionalFormatting>
  <conditionalFormatting sqref="D25">
    <cfRule type="containsText" dxfId="55" priority="7" operator="containsText" text="x,xx">
      <formula>NOT(ISERROR(SEARCH("x,xx",D25)))</formula>
    </cfRule>
  </conditionalFormatting>
  <conditionalFormatting sqref="B27:C27">
    <cfRule type="containsText" dxfId="54" priority="5" operator="containsText" text="x,xx">
      <formula>NOT(ISERROR(SEARCH("x,xx",B27)))</formula>
    </cfRule>
  </conditionalFormatting>
  <conditionalFormatting sqref="F27">
    <cfRule type="containsText" dxfId="53" priority="6" operator="containsText" text="x,xx">
      <formula>NOT(ISERROR(SEARCH("x,xx",F27)))</formula>
    </cfRule>
  </conditionalFormatting>
  <conditionalFormatting sqref="D27">
    <cfRule type="containsText" dxfId="52" priority="4" operator="containsText" text="x,xx">
      <formula>NOT(ISERROR(SEARCH("x,xx",D27)))</formula>
    </cfRule>
  </conditionalFormatting>
  <conditionalFormatting sqref="B29:C29">
    <cfRule type="containsText" dxfId="51" priority="2" operator="containsText" text="x,xx">
      <formula>NOT(ISERROR(SEARCH("x,xx",B29)))</formula>
    </cfRule>
  </conditionalFormatting>
  <conditionalFormatting sqref="F29">
    <cfRule type="containsText" dxfId="50" priority="3" operator="containsText" text="x,xx">
      <formula>NOT(ISERROR(SEARCH("x,xx",F29)))</formula>
    </cfRule>
  </conditionalFormatting>
  <conditionalFormatting sqref="D29">
    <cfRule type="containsText" dxfId="49" priority="1" operator="containsText" text="x,xx">
      <formula>NOT(ISERROR(SEARCH("x,xx",D29)))</formula>
    </cfRule>
  </conditionalFormatting>
  <printOptions horizontalCentered="1"/>
  <pageMargins left="0.39370078740157483" right="0.39370078740157483" top="0.98425196850393704" bottom="0.39370078740157483" header="0.31496062992125984" footer="0.31496062992125984"/>
  <pageSetup paperSize="9" scale="70" firstPageNumber="0" fitToHeight="0" orientation="portrait" horizontalDpi="300" verticalDpi="300" r:id="rId1"/>
  <headerFooter>
    <oddHeader>&amp;L&amp;G&amp;C&amp;"-,Negrito"&amp;11&amp;K002060
&amp;"Source Sans 3 Medium,Negrito"UNIDADE DE ENGENHARIA&amp;R&amp;"Source Sans 3 Medium,Negrito"&amp;11
&amp;K002060&amp;A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0.28515625" style="23" customWidth="1"/>
    <col min="2" max="2" width="6.28515625" style="23" customWidth="1"/>
    <col min="3" max="3" width="43.5703125" style="23" customWidth="1"/>
    <col min="4" max="4" width="11.140625" style="23" customWidth="1"/>
    <col min="5" max="6" width="8.85546875" style="23" customWidth="1"/>
    <col min="7" max="7" width="31.42578125" style="23" customWidth="1"/>
    <col min="8" max="8" width="8.85546875" style="23" customWidth="1"/>
    <col min="9" max="9" width="10.28515625" style="23" customWidth="1"/>
    <col min="10" max="1025" width="8.85546875" style="23" customWidth="1"/>
  </cols>
  <sheetData>
    <row r="1" spans="1:8" x14ac:dyDescent="0.2">
      <c r="A1" s="24"/>
      <c r="B1" s="24"/>
      <c r="C1" s="24"/>
      <c r="D1" s="24"/>
      <c r="E1" s="25"/>
    </row>
    <row r="2" spans="1:8" x14ac:dyDescent="0.2">
      <c r="A2" s="24"/>
      <c r="B2" s="24"/>
      <c r="C2" s="24"/>
      <c r="D2" s="24"/>
      <c r="E2" s="25"/>
    </row>
    <row r="3" spans="1:8" x14ac:dyDescent="0.2">
      <c r="A3" s="24"/>
      <c r="B3" s="24"/>
      <c r="C3" s="24"/>
      <c r="D3" s="24"/>
      <c r="E3" s="25"/>
    </row>
    <row r="4" spans="1:8" ht="12.75" customHeight="1" x14ac:dyDescent="0.2">
      <c r="A4" s="26"/>
      <c r="B4" s="180" t="s">
        <v>43</v>
      </c>
      <c r="C4" s="180"/>
      <c r="D4" s="180"/>
      <c r="E4" s="25"/>
    </row>
    <row r="5" spans="1:8" s="28" customFormat="1" x14ac:dyDescent="0.2">
      <c r="A5" s="27"/>
      <c r="B5" s="27"/>
      <c r="C5" s="27"/>
      <c r="D5" s="27"/>
      <c r="E5" s="27"/>
    </row>
    <row r="6" spans="1:8" ht="15" x14ac:dyDescent="0.2">
      <c r="A6" s="29"/>
      <c r="B6" s="30"/>
      <c r="C6" s="31" t="s">
        <v>44</v>
      </c>
      <c r="D6" s="31"/>
      <c r="E6" s="29"/>
      <c r="F6" s="181" t="s">
        <v>45</v>
      </c>
      <c r="G6" s="181"/>
      <c r="H6" s="181"/>
    </row>
    <row r="7" spans="1:8" ht="15" x14ac:dyDescent="0.2">
      <c r="A7" s="25"/>
      <c r="B7" s="32">
        <v>1</v>
      </c>
      <c r="C7" s="33" t="s">
        <v>46</v>
      </c>
      <c r="D7" s="34">
        <v>3.5000000000000003E-2</v>
      </c>
      <c r="E7" s="25"/>
      <c r="F7" s="35" t="s">
        <v>47</v>
      </c>
      <c r="G7" s="35"/>
      <c r="H7" s="35"/>
    </row>
    <row r="8" spans="1:8" ht="15" x14ac:dyDescent="0.2">
      <c r="A8" s="25"/>
      <c r="B8" s="32">
        <v>2</v>
      </c>
      <c r="C8" s="33" t="s">
        <v>48</v>
      </c>
      <c r="D8" s="34">
        <v>8.9999999999999993E-3</v>
      </c>
      <c r="E8" s="25"/>
      <c r="F8" s="35" t="s">
        <v>49</v>
      </c>
      <c r="G8" s="35"/>
      <c r="H8" s="35"/>
    </row>
    <row r="9" spans="1:8" ht="15" x14ac:dyDescent="0.2">
      <c r="A9" s="25"/>
      <c r="B9" s="36">
        <v>3</v>
      </c>
      <c r="C9" s="37" t="s">
        <v>50</v>
      </c>
      <c r="D9" s="38">
        <v>1.26E-2</v>
      </c>
      <c r="E9" s="25"/>
      <c r="F9" s="35" t="s">
        <v>51</v>
      </c>
      <c r="G9" s="35"/>
      <c r="H9" s="35"/>
    </row>
    <row r="10" spans="1:8" ht="15" x14ac:dyDescent="0.2">
      <c r="A10" s="25"/>
      <c r="B10" s="32"/>
      <c r="C10" s="33"/>
      <c r="D10" s="39"/>
      <c r="E10" s="25"/>
      <c r="F10" s="35" t="s">
        <v>52</v>
      </c>
      <c r="G10" s="35"/>
      <c r="H10" s="35"/>
    </row>
    <row r="11" spans="1:8" ht="15" x14ac:dyDescent="0.2">
      <c r="A11" s="25"/>
      <c r="B11" s="40">
        <v>4</v>
      </c>
      <c r="C11" s="41" t="s">
        <v>53</v>
      </c>
      <c r="D11" s="42">
        <v>7.0000000000000007E-2</v>
      </c>
      <c r="E11" s="25"/>
      <c r="F11" s="35" t="s">
        <v>54</v>
      </c>
      <c r="G11" s="35"/>
      <c r="H11" s="35"/>
    </row>
    <row r="12" spans="1:8" ht="15" x14ac:dyDescent="0.2">
      <c r="A12" s="25"/>
      <c r="B12" s="43"/>
      <c r="C12" s="33"/>
      <c r="D12" s="39"/>
      <c r="E12" s="25"/>
      <c r="F12" s="44" t="s">
        <v>55</v>
      </c>
      <c r="G12" s="44"/>
      <c r="H12" s="44"/>
    </row>
    <row r="13" spans="1:8" x14ac:dyDescent="0.2">
      <c r="A13" s="25"/>
      <c r="B13" s="45">
        <v>5</v>
      </c>
      <c r="C13" s="46" t="s">
        <v>56</v>
      </c>
      <c r="D13" s="47">
        <f>SUM(D14:D17)</f>
        <v>8.6500000000000007E-2</v>
      </c>
      <c r="E13" s="25"/>
      <c r="F13" s="48"/>
      <c r="G13" s="48"/>
      <c r="H13" s="48"/>
    </row>
    <row r="14" spans="1:8" ht="13.9" customHeight="1" x14ac:dyDescent="0.2">
      <c r="A14" s="25"/>
      <c r="B14" s="49" t="s">
        <v>32</v>
      </c>
      <c r="C14" s="50" t="s">
        <v>57</v>
      </c>
      <c r="D14" s="51">
        <v>0.03</v>
      </c>
      <c r="E14" s="25"/>
      <c r="F14" s="52"/>
      <c r="G14" s="53"/>
      <c r="H14" s="53"/>
    </row>
    <row r="15" spans="1:8" x14ac:dyDescent="0.2">
      <c r="A15" s="25"/>
      <c r="B15" s="32" t="s">
        <v>33</v>
      </c>
      <c r="C15" s="54" t="s">
        <v>58</v>
      </c>
      <c r="D15" s="55">
        <v>6.4999999999999997E-3</v>
      </c>
      <c r="E15" s="25"/>
      <c r="F15" s="53"/>
      <c r="G15" s="53"/>
      <c r="H15" s="53"/>
    </row>
    <row r="16" spans="1:8" x14ac:dyDescent="0.2">
      <c r="A16" s="25"/>
      <c r="B16" s="32" t="s">
        <v>59</v>
      </c>
      <c r="C16" s="54" t="s">
        <v>60</v>
      </c>
      <c r="D16" s="55">
        <v>0.03</v>
      </c>
      <c r="E16" s="25"/>
      <c r="F16" s="53"/>
      <c r="G16" s="53"/>
      <c r="H16" s="53"/>
    </row>
    <row r="17" spans="1:10" x14ac:dyDescent="0.2">
      <c r="A17" s="25"/>
      <c r="B17" s="36" t="s">
        <v>61</v>
      </c>
      <c r="C17" s="56" t="s">
        <v>62</v>
      </c>
      <c r="D17" s="57">
        <v>0.02</v>
      </c>
      <c r="E17" s="25"/>
      <c r="F17" s="182"/>
      <c r="G17" s="182"/>
      <c r="H17" s="182"/>
    </row>
    <row r="18" spans="1:10" ht="13.9" customHeight="1" x14ac:dyDescent="0.2">
      <c r="A18" s="25"/>
      <c r="B18" s="32"/>
      <c r="C18" s="54"/>
      <c r="D18" s="58"/>
      <c r="E18" s="25"/>
      <c r="F18" s="181" t="s">
        <v>63</v>
      </c>
      <c r="G18" s="181"/>
      <c r="H18" s="181"/>
    </row>
    <row r="19" spans="1:10" ht="12.75" customHeight="1" x14ac:dyDescent="0.2">
      <c r="A19" s="59"/>
      <c r="B19" s="45">
        <v>6</v>
      </c>
      <c r="C19" s="46" t="s">
        <v>64</v>
      </c>
      <c r="D19" s="60">
        <v>0.01</v>
      </c>
      <c r="E19" s="59"/>
      <c r="F19" s="183" t="s">
        <v>65</v>
      </c>
      <c r="G19" s="183"/>
      <c r="H19" s="183"/>
    </row>
    <row r="20" spans="1:10" x14ac:dyDescent="0.2">
      <c r="A20" s="59"/>
      <c r="B20" s="184"/>
      <c r="C20" s="184"/>
      <c r="D20" s="184"/>
      <c r="E20" s="61"/>
      <c r="F20" s="183"/>
      <c r="G20" s="183"/>
      <c r="H20" s="183"/>
    </row>
    <row r="21" spans="1:10" x14ac:dyDescent="0.2">
      <c r="A21" s="59"/>
      <c r="B21" s="62"/>
      <c r="C21" s="63" t="s">
        <v>66</v>
      </c>
      <c r="D21" s="64">
        <f>(((1+D7+D8+D9)*(1+D19)*(1+D11)/(1-D13))-1)</f>
        <v>0.2499919211822661</v>
      </c>
      <c r="E21" s="61"/>
      <c r="F21" s="183"/>
      <c r="G21" s="183"/>
      <c r="H21" s="183"/>
    </row>
    <row r="22" spans="1:10" x14ac:dyDescent="0.2">
      <c r="A22" s="59"/>
      <c r="D22" s="65"/>
      <c r="E22" s="66"/>
      <c r="F22" s="183"/>
      <c r="G22" s="183"/>
      <c r="H22" s="183"/>
    </row>
    <row r="23" spans="1:10" x14ac:dyDescent="0.2">
      <c r="A23" s="59"/>
      <c r="B23" s="67" t="s">
        <v>67</v>
      </c>
      <c r="C23" s="52"/>
      <c r="D23" s="65"/>
      <c r="E23" s="66"/>
      <c r="F23" s="183"/>
      <c r="G23" s="183"/>
      <c r="H23" s="183"/>
    </row>
    <row r="24" spans="1:10" x14ac:dyDescent="0.2">
      <c r="A24" s="59"/>
      <c r="B24" s="185" t="s">
        <v>68</v>
      </c>
      <c r="C24" s="185"/>
      <c r="D24" s="185"/>
      <c r="E24" s="66"/>
      <c r="F24" s="183"/>
      <c r="G24" s="183"/>
      <c r="H24" s="183"/>
    </row>
    <row r="25" spans="1:10" x14ac:dyDescent="0.2">
      <c r="B25" s="186" t="s">
        <v>69</v>
      </c>
      <c r="C25" s="186"/>
      <c r="D25" s="186"/>
      <c r="F25" s="183"/>
      <c r="G25" s="183"/>
      <c r="H25" s="183"/>
    </row>
    <row r="27" spans="1:10" x14ac:dyDescent="0.2">
      <c r="A27" s="52"/>
      <c r="B27" s="52"/>
      <c r="C27" s="52"/>
      <c r="D27" s="52"/>
      <c r="E27" s="53"/>
      <c r="F27" s="53"/>
      <c r="G27" s="53"/>
      <c r="H27" s="53"/>
      <c r="I27" s="53"/>
      <c r="J27" s="53"/>
    </row>
    <row r="28" spans="1:10" x14ac:dyDescent="0.2">
      <c r="A28" s="52"/>
      <c r="B28" s="52"/>
      <c r="C28" s="52"/>
      <c r="D28" s="52"/>
      <c r="E28" s="52"/>
      <c r="F28" s="52"/>
      <c r="G28" s="52"/>
      <c r="H28" s="52"/>
      <c r="I28" s="52"/>
    </row>
    <row r="29" spans="1:10" ht="14.45" customHeight="1" x14ac:dyDescent="0.2">
      <c r="B29" s="52"/>
      <c r="C29" s="52"/>
      <c r="D29" s="52"/>
      <c r="E29" s="68"/>
      <c r="F29" s="52"/>
      <c r="G29" s="52"/>
      <c r="H29" s="52"/>
    </row>
    <row r="30" spans="1:10" ht="15" x14ac:dyDescent="0.2">
      <c r="B30" s="52"/>
      <c r="C30" s="52"/>
      <c r="D30" s="52"/>
      <c r="E30" s="69"/>
      <c r="F30" s="52"/>
      <c r="G30" s="52"/>
      <c r="H30" s="52"/>
    </row>
    <row r="31" spans="1:10" ht="15" x14ac:dyDescent="0.2">
      <c r="B31" s="52"/>
      <c r="C31" s="52"/>
      <c r="D31" s="52"/>
      <c r="E31" s="69"/>
      <c r="F31" s="52"/>
      <c r="G31" s="52"/>
      <c r="H31" s="52"/>
    </row>
    <row r="32" spans="1:10" ht="15" x14ac:dyDescent="0.2">
      <c r="B32" s="52"/>
      <c r="C32" s="52"/>
      <c r="D32" s="52"/>
      <c r="E32" s="69"/>
      <c r="F32" s="52"/>
      <c r="G32" s="52"/>
      <c r="H32" s="52"/>
    </row>
    <row r="33" spans="2:8" ht="15" x14ac:dyDescent="0.2">
      <c r="B33" s="70"/>
      <c r="C33" s="70"/>
      <c r="D33" s="70"/>
      <c r="E33" s="71"/>
      <c r="F33" s="70"/>
      <c r="G33" s="70"/>
      <c r="H33" s="70"/>
    </row>
    <row r="34" spans="2:8" ht="15" x14ac:dyDescent="0.2">
      <c r="E34" s="69"/>
    </row>
    <row r="35" spans="2:8" ht="15" x14ac:dyDescent="0.2">
      <c r="E35" s="72"/>
    </row>
  </sheetData>
  <sheetProtection algorithmName="SHA-512" hashValue="APAv17QISZTCHWsUwlwmXsyBwMvHRpHri7RD71dt9tAXSbMSPwC3wDHo8G2ONtmwXrrHAmGnpdcBvGTstv7yAw==" saltValue="3XB/3uMOHPUGD1ZyImg3sw==" spinCount="100000" sheet="1" selectLockedCells="1"/>
  <mergeCells count="8">
    <mergeCell ref="B4:D4"/>
    <mergeCell ref="F6:H6"/>
    <mergeCell ref="F17:H17"/>
    <mergeCell ref="F18:H18"/>
    <mergeCell ref="F19:H25"/>
    <mergeCell ref="B20:D20"/>
    <mergeCell ref="B24:D24"/>
    <mergeCell ref="B25:D25"/>
  </mergeCells>
  <printOptions horizontalCentered="1"/>
  <pageMargins left="0.39374999999999999" right="0.39374999999999999" top="0.97083333333333299" bottom="0.59097222222222201" header="0.31527777777777799" footer="0.31527777777777799"/>
  <pageSetup paperSize="9" firstPageNumber="0" orientation="landscape" horizontalDpi="300" verticalDpi="300"/>
  <headerFooter>
    <oddHeader>&amp;C&amp;11UNIDADE DE ENGENHARIA&amp;RPROCESSO Nº. xxxxxxx/20xx</oddHeader>
    <oddFooter>&amp;R&amp;9Pág.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de Orçamento</vt:lpstr>
      <vt:lpstr>Cronograma</vt:lpstr>
      <vt:lpstr>BDI</vt:lpstr>
      <vt:lpstr>BDI!Area_de_impressao</vt:lpstr>
      <vt:lpstr>Cronograma!Area_de_impressao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dc:description/>
  <cp:lastModifiedBy>MATHEUS FUCHS DE SOUZA</cp:lastModifiedBy>
  <cp:revision>0</cp:revision>
  <cp:lastPrinted>2022-09-02T15:10:28Z</cp:lastPrinted>
  <dcterms:created xsi:type="dcterms:W3CDTF">2000-05-25T11:19:14Z</dcterms:created>
  <dcterms:modified xsi:type="dcterms:W3CDTF">2022-09-12T20:30:10Z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